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025" yWindow="-75" windowWidth="13770" windowHeight="12210" tabRatio="862"/>
  </bookViews>
  <sheets>
    <sheet name="NASLOVNICA" sheetId="15" r:id="rId1"/>
    <sheet name="OPĆI OPIS" sheetId="22" r:id="rId2"/>
    <sheet name="OPĆI UVJETI_GRAĐ" sheetId="37" r:id="rId3"/>
    <sheet name="A_GRAĐ-OBRT" sheetId="1" r:id="rId4"/>
  </sheets>
  <definedNames>
    <definedName name="_xlnm.Print_Area" localSheetId="0">NASLOVNICA!$A$1:$J$40</definedName>
    <definedName name="_xlnm.Print_Titles" localSheetId="3">'A_GRAĐ-OBRT'!$1:$8</definedName>
  </definedNames>
  <calcPr calcId="145621"/>
</workbook>
</file>

<file path=xl/calcChain.xml><?xml version="1.0" encoding="utf-8"?>
<calcChain xmlns="http://schemas.openxmlformats.org/spreadsheetml/2006/main">
  <c r="D36" i="1" l="1"/>
  <c r="D46" i="1"/>
  <c r="D42" i="1"/>
  <c r="D25" i="1"/>
  <c r="D22" i="1"/>
  <c r="F63" i="1" l="1"/>
  <c r="A52" i="1"/>
  <c r="A30" i="1"/>
  <c r="A47" i="1"/>
  <c r="D47" i="1"/>
  <c r="F47" i="1" s="1"/>
  <c r="F42" i="1" l="1"/>
  <c r="D60" i="1" l="1"/>
  <c r="D41" i="1"/>
  <c r="A57" i="1" l="1"/>
  <c r="B79" i="1" l="1"/>
  <c r="A32" i="1" l="1"/>
  <c r="A38" i="1" l="1"/>
  <c r="A44" i="1" s="1"/>
  <c r="F60" i="1" l="1"/>
  <c r="F57" i="1"/>
  <c r="F56" i="1"/>
  <c r="F65" i="1" l="1"/>
  <c r="F46" i="1" l="1"/>
  <c r="F41" i="1"/>
  <c r="F36" i="1" l="1"/>
  <c r="F49" i="1" l="1"/>
  <c r="F25" i="1" l="1"/>
  <c r="F22" i="1"/>
  <c r="F27" i="1" l="1"/>
  <c r="F12" i="1"/>
  <c r="F14" i="1" l="1"/>
  <c r="A1" i="1"/>
  <c r="B49" i="1" l="1"/>
  <c r="A17" i="1"/>
  <c r="A54" i="1" l="1"/>
  <c r="B65" i="1"/>
  <c r="B27" i="1"/>
  <c r="A8" i="37"/>
  <c r="A14" i="37"/>
  <c r="B77" i="1"/>
  <c r="F77" i="1"/>
  <c r="A2" i="1"/>
  <c r="A77" i="1" l="1"/>
  <c r="A59" i="1" l="1"/>
  <c r="A62" i="1" s="1"/>
  <c r="A21" i="1" l="1"/>
  <c r="A24" i="1" s="1"/>
  <c r="A9" i="1"/>
  <c r="B14" i="1" l="1"/>
  <c r="A4" i="37"/>
  <c r="A11" i="1" l="1"/>
  <c r="B69" i="1" l="1"/>
  <c r="F73" i="1" l="1"/>
  <c r="F71" i="1"/>
  <c r="B71" i="1"/>
  <c r="B73" i="1"/>
  <c r="B75" i="1"/>
  <c r="A75" i="1"/>
  <c r="A73" i="1"/>
  <c r="A71" i="1"/>
  <c r="F75" i="1" l="1"/>
  <c r="F79" i="1" l="1"/>
  <c r="F81" i="1" l="1"/>
  <c r="F83" i="1" s="1"/>
</calcChain>
</file>

<file path=xl/sharedStrings.xml><?xml version="1.0" encoding="utf-8"?>
<sst xmlns="http://schemas.openxmlformats.org/spreadsheetml/2006/main" count="135" uniqueCount="125">
  <si>
    <t>Br.st.</t>
  </si>
  <si>
    <t>Jed. mjere</t>
  </si>
  <si>
    <t>Količina</t>
  </si>
  <si>
    <t xml:space="preserve">Jedinična cijena </t>
  </si>
  <si>
    <t xml:space="preserve">SADRŽAJ STAVKE </t>
  </si>
  <si>
    <t>TROŠKOVNIK RADOVA</t>
  </si>
  <si>
    <t>IZOLATERSKI RADOVI</t>
  </si>
  <si>
    <t>A.</t>
  </si>
  <si>
    <t>UKUPNO</t>
  </si>
  <si>
    <t>RAZNI RADOVI</t>
  </si>
  <si>
    <t xml:space="preserve">INVESTITOR: </t>
  </si>
  <si>
    <t xml:space="preserve">GRAĐEVINA: </t>
  </si>
  <si>
    <t>OPĆI OPIS UZ TROŠKOVNIK</t>
  </si>
  <si>
    <t>Prilikom izvođenja radova posebnu pažnju posvetiti kontroli i osiguranju kvalitete izvedenih radova. Ovim programom dati su kriteriji kvalitete kako za radove tako i za ugrađene materijale. 
Svi materijali za ugradbu i postavu na građevini smiju biti dopremljeni na gradilište samo uz važeća uvjerenja (atesti ili certifikati) ovlaštene institucije za ispitivanje kvalitete materijala izdane u skladu s važećim propisima, standardima i zahtjevima iz ovog projekta, te da odgovaraju propisanim osobinama.</t>
  </si>
  <si>
    <t>Ukoliko su u troškovniku propisani sistemi materijala za izvođenje pojedinih radova ( npr. hidroizolacije) treba ih izvesti prema uputama proizvođača, i to osposobljeni izvođači za pojedine vrste radova i specifične materijale.</t>
  </si>
  <si>
    <t>Sve radove izvesti od materijala propisane kvalitete prema nacrtima, opisu, detaljima, pismenim nalozima, ali sve u okviru ponuđene jedinične cijene. Sve štete učinjene prigodom rada na vlastitim ili tuđim radovima i materijalima uklonit će se na račun počinitelja. Svi nekvalitetni radovi i materijali otklonit će se i zamijeniti ispravnima bez bilo kakve obveze za odštetu od strane investitora.</t>
  </si>
  <si>
    <t xml:space="preserve">Jedinična cijena sadrži sve nabrojeno kod opisa pojedine grupe radova te se na taj način vrši i obračun istih. </t>
  </si>
  <si>
    <t>Sve mjere i kote iz projekta provjeriti u naravi.</t>
  </si>
  <si>
    <t>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</si>
  <si>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 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</si>
  <si>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</si>
  <si>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t>
  </si>
  <si>
    <t>U cijenu je također uključeno i davanje potrebnih uzoraka kod nekih materijala (prema zahtjevu investitora), te svi potrebni certifikati (atesti). Uzorke dostaviti projektantu na uvid i pismeni odabir najmanje 30 dana prije ugradbe.</t>
  </si>
  <si>
    <t>b) Rad</t>
  </si>
  <si>
    <t>U kalkulaciju treba uključiti sav rad, kako glavni, tako i pomoćni, te sav unutrašnji transport (kako horizontalni tako i vertikalni).</t>
  </si>
  <si>
    <t>Ujedno treba uključiti i rad oko zaštite gotovih konstrukcija i dijelova objekta od štetnog atmosferskog utjecaja vrućine, hladnoće i sličnog.</t>
  </si>
  <si>
    <t>c) Izmjere</t>
  </si>
  <si>
    <t>Ukoliko nije u pojedinoj stavci dan način rada, ima se izvođač u svemu pridržavati propisa HRN-a za pojedinu vrstu rada, prosječnih normativa u građevinarstvu, uputa proizvođača materijala koji se upotrebljava ili ugrađuje, te uputa nadzorne službe naručitelja.</t>
  </si>
  <si>
    <t>Građevinska knjiga, za sve izvedene radove, treba prilikom izrade situacija biti priložena.</t>
  </si>
  <si>
    <t xml:space="preserve">Građevinska knjiga sadrži sve nacrte, skice i dokaznice za izvedene radove, koji su ujedno i prilog situaciji. </t>
  </si>
  <si>
    <t>Samo potpisana građevinska knjiga, ovjerena od strane nadzorne službe naručitelja, bit će podloga za izradu situacije.</t>
  </si>
  <si>
    <t>d) Zimski i ljetni rad</t>
  </si>
  <si>
    <t>Zimski ili ljetni rad nije osnova za potraživanje dodatne naknade.</t>
  </si>
  <si>
    <t>Za vrijeme zimskih, odnosno ljetnih razdoblja izvođač mora poduzeti sve propisane mjere zaštite izvedenih radova od visokih ili niskih temperatura.</t>
  </si>
  <si>
    <t>U slučaju eventualno nastalih šteta (smrzavanja dijelova) izvođač ih ima otkloniti bez bilo kakve naplate. Ukoliko je temperatura niža od temperature pri kojoj je dozvoljen dotični rad, izvođač snosi punu odgovornost za ispravnost i kvalitetu izvedenog posla.</t>
  </si>
  <si>
    <t>Analogno vrijedi i za zaštitu radova tijekom ljeta od prebrzog sušenja uslijed visoke temperature.</t>
  </si>
  <si>
    <t>e) Cijene</t>
  </si>
  <si>
    <t>U jediničnu cijenu rada izvođač treba obuhvatiti i slijedeće radove, koji se neće zasebno platiti kao naknadni rad, i to:</t>
  </si>
  <si>
    <t>- čišćenje ugrađenih elemenata od žbuke i sl.;</t>
  </si>
  <si>
    <t>- sva ispitivanja materijala i ishođenje atesta (certifikata);</t>
  </si>
  <si>
    <t>- čuvanje radilišta i gradilišta;</t>
  </si>
  <si>
    <t>Posebne naplate po navedenim radovima neće se posebno priznati, jer sve gore navedeno mora  biti uključeno u jediničnu cijenu.</t>
  </si>
  <si>
    <t>Prema ovom uvodu, opisu stavaka i grupi radova treba sastaviti jediničnu cijenu za svaku stavku troškovnika.</t>
  </si>
  <si>
    <t>f) Skele</t>
  </si>
  <si>
    <t>Sve vrste radnih skela, bez obzira na visinu, ulaze u jediničnu cijenu dotičnog rada (osim za fasaderske radove, gdje je posebno specificirana).</t>
  </si>
  <si>
    <t>g) Ponude</t>
  </si>
  <si>
    <t>Pod dobavom se podrazumijeva sav glavni (osnovni) materijal, sa svim transportima (fco gradilište, bez obzira na prijevozno sredstvo, svi utovari i istovari) i zavisnim troškovima.</t>
  </si>
  <si>
    <t>Pod ugradbom se podrazumijeva sav rad potreban za ugradbu, sa svim pomoćnim i veznim materijalima (ljepila, mortovi, vijci, kitovi i sl.), sav unutrašnji transport, te ostalo navedeno pod odrednicom.</t>
  </si>
  <si>
    <t>h) 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</si>
  <si>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t>
  </si>
  <si>
    <t>Svi takvi radovi imaju biti uračunati u jedinične cijene, tj. neće se posebno plaćati.</t>
  </si>
  <si>
    <t>Obveza je izvođača provjeriti količine potrebnih materijala (prema projektu; nacrtima, detaljima, izmjeri i stanju na gradilištu i sl.), te naručiti i dobaviti potreban materijal prema vlastitom izračunu, izmjeri, procjeni i stvarnom stanju na gradilištu (ne prema količinama iz ovog troškovnika).</t>
  </si>
  <si>
    <t>Ovaj "Opći opis uz troškovnik" i svi "Opći uvjeti" (obračunsko-tehnički uvjeti i specifikacije) uz pojedine radove sastavni su dio troškovnika.</t>
  </si>
  <si>
    <r>
      <rPr>
        <b/>
        <u/>
        <sz val="12"/>
        <rFont val="Calibri"/>
        <family val="2"/>
        <charset val="238"/>
      </rPr>
      <t>NAPOMENA:</t>
    </r>
    <r>
      <rPr>
        <b/>
        <sz val="12"/>
        <rFont val="Calibri"/>
        <family val="2"/>
        <charset val="238"/>
      </rPr>
      <t xml:space="preserve"> U ovom troškovniku sve nacionalne norme jednakovrijedne su europskim normama, tj. jedne ne isključuju druge.</t>
    </r>
  </si>
  <si>
    <t>sva potrebna čišćenja, kod svih građevinskih i obrtničkih radova, u tijeku izvođenja, dnevno (nakon završetka rada) uključiti u jedinične cijene stavki, tj. neće se posebno plaćati.</t>
  </si>
  <si>
    <t>Nacrti, detalji, Program osiguranja kontrole i kvalitete i ovaj troškovnik sa općim uvjetima čine cjelinu projekta.</t>
  </si>
  <si>
    <t>PRIPREMNI I ZAVRŠNI RADOVI</t>
  </si>
  <si>
    <t>Na svim mjestima rada većih od 1,0 m od poda s kojih se može pasti, potrebno je izvesti čvrstu zaštitnu ogradu minimalne visine 1,0 m.</t>
  </si>
  <si>
    <t>Zaštitnu ogradu gradilišta izvesti od nehrđajućeg čelika, minimalne visine 200 cm. Poziciju ograde utvrđuje koordinator zaštite na radu tijekom građenja (koordinator II) i predaje nadzornom inženjeru na potvrdu.</t>
  </si>
  <si>
    <t>OPĆI UVJETI GRAĐEVINSKO - OBRTNIČKIH RADOVA</t>
  </si>
  <si>
    <t xml:space="preserve">TROŠKOVNIK GRAĐEVINSKO - OBRTNIČKIH RADOVA </t>
  </si>
  <si>
    <t>GRAĐEVINSKO - OBRTNIČKI RADOVI</t>
  </si>
  <si>
    <t>m'</t>
  </si>
  <si>
    <t>kompl.</t>
  </si>
  <si>
    <t>m²</t>
  </si>
  <si>
    <t>a)</t>
  </si>
  <si>
    <t>b)</t>
  </si>
  <si>
    <t>Karakteristike ekstrudiranog polistirena:</t>
  </si>
  <si>
    <t>-zahrapavljene vanjske površine, gustoće minimalno 35 kg/m³.</t>
  </si>
  <si>
    <t>TOPLINSKA IZOLACIJA KROVA (XPS)</t>
  </si>
  <si>
    <t>Obračun po m² izvedene izolacije.</t>
  </si>
  <si>
    <t>HIDROIZOLACIJSKI LIMOVI</t>
  </si>
  <si>
    <t>Sve radove na demontaži i rušenju potrebno je organizirati na siguran način i u dogovoru s korisnikom prostora. Sav upotrebljiv materijal odložiti na mjesto koje odredi Investitor. Svim demontažama, obijanjima žbuke i probijanjima treba pristupiti pažljivo i to u pravilu s ručnim alatima. Nakon provedenih pripremnih radova, rušenja na građevini vrši se prema unaprijed utvrđenom redoslijedu dogovorenom s nadzornim inženjerom.</t>
  </si>
  <si>
    <t xml:space="preserve">Obračun otpadnog materijala priznaje se u sraslom stanju. </t>
  </si>
  <si>
    <t>Ako izvođač kod izvedbe ovih  radova naiđe na nepredviđene radove treba odmah o tome  obavijestiti nadzornog inženjera.</t>
  </si>
  <si>
    <t>REŽIJSKI SATI</t>
  </si>
  <si>
    <t>- režijski sati, NK radnik</t>
  </si>
  <si>
    <t>sat</t>
  </si>
  <si>
    <t>- režijski sati, KV radnik</t>
  </si>
  <si>
    <t>PDV 25% (€):</t>
  </si>
  <si>
    <t>SVEUKUPNO S PDV-om (€):</t>
  </si>
  <si>
    <t>RADOVI DEMONTAŽE, RAZGRADNJE I UKLANJANJA</t>
  </si>
  <si>
    <t>DEMONTAŽA SNJEGOBRANA</t>
  </si>
  <si>
    <t>Jediničnom cijenom izvođač treba obuhvatiti sve potrebne radnje za demontažu, rušenje, razgradnju, odnosno obijanja sa svim prijenosima do skladišta ili privremene deponije otpadnog materijala i  odvozom na reciklažno dvorište za građevni ili EE otpad s plaćanjem svih naknada zbrinjavanja.</t>
  </si>
  <si>
    <t xml:space="preserve">- organizaciju prostorija i uvjeta zaštite na radu, zaštite od požara, te komfora i higijene zaposlenih; </t>
  </si>
  <si>
    <t>- kompletnu režiju gradilišta uključujući dizalice, mostove, mehanizaciju i sl.;</t>
  </si>
  <si>
    <t>U cijenu je uključena i cijena transportnih troškova bez obzira na prijevozno sredstvo, sa svim prijenosima, utovarima i istovarima, te podizanjima na mjesto ugradbe, kao i uskladištenje i čuvanje na gradilištu od uništenja (prebacivanje, zaštita i sl.).</t>
  </si>
  <si>
    <t xml:space="preserve">Jedinične cijene primjenjivat će se na izvedene količine bez obzira u kojem postotku iste odstupaju od količine u troškovniku. Izvedeni radovi moraju u cijelosti odgovarati opisu u troškovniku, a u tu svrhu investitor može tražiti prije početka radova uzorke te izvedeni radovi moraju istima u cijelosti odgovarati.  </t>
  </si>
  <si>
    <t>Izvođač radova mora se gornjih navoda strogo pridržavati kako bi se postigla zahtijevana kvaliteta izvođenja radova. Ukoliko izvođač radova ipak dopremi na građevinu materijal bez odgovarajućeg certifikata o kvaliteti materijala, dužan je prije ugradbe dopremljenog materijala o svom trošku dobaviti propisana uvjerenja o kvaliteti. Ukoliko spomenutim standardima ili tehničkim propisima nisu utvrđeni boja, veličina, sastav, zrnatost, čvrstoća, specifična težina, toplinska, zvučna i difuzna vidljivost ili druge fizikalne ili kemijske karakteristike materijala, izvođač radova je obvezan po nalogu projektanta ili nadzornog inženjera, kao i po nalogu investitora ugraditi materijal odgovarajućih osobina uobičajenih za odnosni materijal.</t>
  </si>
  <si>
    <t>- ogradu gradilišta i zaštitnu skelu iznad ulaza;</t>
  </si>
  <si>
    <t>- osiguranje radova kod osiguravajućeg društva.</t>
  </si>
  <si>
    <t xml:space="preserve">- uskladištenje materijala i elemenata za obrtničke i instalaterske radove do njihove ugradbe; </t>
  </si>
  <si>
    <t>- najamne troškove za posuđenu mehanizaciju, koju izvođač sam ne posjeduje, a potrebna je pri izvođenju radova;</t>
  </si>
  <si>
    <t>- izrada i postava gradilišne table;</t>
  </si>
  <si>
    <t>- izrada privremenog deponija;</t>
  </si>
  <si>
    <t>-  izrada privremenih priključaka gradilišta, sve troškove utroška vode, električne energije i svih drugih energenata za potrebe gradilišta, do uspješne primopredaje investitoru;</t>
  </si>
  <si>
    <t>- uređenje gradilišta po završetku rada, s otklanjanjem i odvozom otpadaka, šute, ostataka građevinskog materijala, inventara, pomoćnih objekata i sl., s planiranjem terena na relativnu točnost od ± 3 cm;</t>
  </si>
  <si>
    <t>- čišćenje gradilišta tijekom radova i završno čišćenje građevine ili dijela građevine u kojem je vršen zahvat, nakon završetka svih radova;</t>
  </si>
  <si>
    <t>OSNOVNA ŠKOLA ANTE KOVAČIĆA</t>
  </si>
  <si>
    <t>GORIČKI TRG 3, MARIJA GORICA</t>
  </si>
  <si>
    <t>OIB: 63030148683</t>
  </si>
  <si>
    <t>SPORTSKA DVORANA OŠ ANTE KOVAČIĆA</t>
  </si>
  <si>
    <t>k.č.br. 113, MB 335703 k.o. KRAJ</t>
  </si>
  <si>
    <t>SANACIJA KROVA SPORTSKE DVORANE OŠ ANTE KOVAČIĆA</t>
  </si>
  <si>
    <t>PODIZNA PLATFORMA</t>
  </si>
  <si>
    <t>MONTAŽA DEMONTIRANE INSTALACIJA</t>
  </si>
  <si>
    <t>DEMONTAŽA INSTALACIJA</t>
  </si>
  <si>
    <t>Dobava materijala, izrada i postava vezno/okapnih profiliranih traka od kaširanog lima d= 1,4 mm, na koji se spaja horizontalna hidroizolacija. U svemu prema detalju iz projekta.</t>
  </si>
  <si>
    <t xml:space="preserve">- horizontane plohe </t>
  </si>
  <si>
    <t>- vertikalne plohe (bočni napust u širini od 10-15 cm)</t>
  </si>
  <si>
    <t xml:space="preserve">- U lim RŠ 15 cm, postavlja se na svakom četvrtom valu kontinuirano </t>
  </si>
  <si>
    <t xml:space="preserve">Dobava, najam i montaža podizne platforme za trasnport materijala na krov dvorane. </t>
  </si>
  <si>
    <t>Jediničnom cijenom izvođač treba obuhvatiti sve potrebne radnje za demontažu, rušenje, razgradnju, odnosno obijanja sa svim prijenosima do skladišta ili privremene deponije otpadnog materijala i  odvozom na reciklažno dvorište za građevni ili EE otpad s plaćanjem svih naknada zbrinjavanja. U jediničnu cijenu uključiti faktor rastresitosti - priznaje se količina u sraslom stanju.</t>
  </si>
  <si>
    <t>-  završni ravni lim RŠ 7 cm, postavlja se po obodu krova za prihvat vertikalne hidroizolacije</t>
  </si>
  <si>
    <t>Radovi koji se izvode po nalogu nadzornog inženjera i evidentiraju se u građevinski dnevnik.</t>
  </si>
  <si>
    <t>Ispitivanje instalacije sustava za zaštitu od djelovanja munje prema Tehničkom propisu za sustave zaštite od djelovanja munje na građevinama (NN 87/08, 33/10), uključujući i revizionu knjigu.</t>
  </si>
  <si>
    <t>Dobava, ukrajanje i postava ploča od ekstrudiranog polistirena, u jednom sloju. Ploče se postavljaju između trapeza i ljepe za limenu podlogu poliuretanskom ljepilom.</t>
  </si>
  <si>
    <t>Demontaža krovnih snjegobrana s odovozom na reciklažno dvorište za građevni otpad.</t>
  </si>
  <si>
    <t>Naknadna montaža po završetku radova instalacije za zaštitu od djelovanja munje na krov zgrade. U stavci je uključena nabava tipskih nosača i spajanje istih na hidroizolacijsku membranu.</t>
  </si>
  <si>
    <t>ISPITIVANJE SUSTAVA ZAŠTITE OD DJELOVANJA MUNJE</t>
  </si>
  <si>
    <t>Demontaža postojeće instalacije za zaštitu od djelovanja munje na krovu zgrade i privremeno deponiranje na mjesto prema  odabiru korisnika.</t>
  </si>
  <si>
    <t>Izolaciju treba izvoditi na suhu, čistu odmaščenu podlogu. Nakon izvedbe svakog sloja izolacije, radove pregledati od strane nadzornog inženjera.</t>
  </si>
  <si>
    <t xml:space="preserve">Postavlja se sloj debljine 5 cm. </t>
  </si>
  <si>
    <r>
      <t>Dobava materijala i postava  hidroizolacijske krovne membrane na prethodno postavljen geotekstil minimalne površinske mase 200 g/m</t>
    </r>
    <r>
      <rPr>
        <vertAlign val="superscript"/>
        <sz val="12"/>
        <rFont val="Calibri"/>
        <family val="2"/>
        <charset val="238"/>
      </rPr>
      <t>2</t>
    </r>
    <r>
      <rPr>
        <sz val="12"/>
        <rFont val="Calibri"/>
        <family val="2"/>
        <charset val="238"/>
      </rPr>
      <t xml:space="preserve"> (uključen u cijenu) i termoizolaciju od XPS-a. Hidroizolacijska membrana na bazi TPO-a, debljine 1,5 mm, UV stabilna. Klasa požarne otpornosti BKROV(t1) prema HRN EN 13501-5 ili jednakovrijedno. Membrane se polažu i mehanički fiksiraju za podlogu, nehrđajućim vijcima s podložnom pločicom u skladu s proračunom proizvođača hidroizolacijske membrane. Spojevi se obrađuju toplinskim ili kemijskim putem sa širinom vara od min. 3 cm, preklop 12 cm, u skladu s propisanom tehnologijom od strane proizvođača membrane. PVC Hidroizolacija tip kao Sikaplan 15G.</t>
    </r>
  </si>
  <si>
    <t>HIDROIZOLACIJA RAVNOG KROVA (TPO)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</si>
</sst>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_-* #,##0.00_-;\-* #,##0.00_-;_-* &quot;-&quot;??_-;_-@_-"/>
    <numFmt numFmtId="165" formatCode="General\."/>
  </numFmts>
  <fonts count="2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MS Sans Serif"/>
      <family val="2"/>
      <charset val="238"/>
    </font>
    <font>
      <b/>
      <sz val="12"/>
      <name val="Calibri"/>
      <family val="2"/>
      <charset val="238"/>
    </font>
    <font>
      <sz val="12"/>
      <name val="Calibri"/>
      <family val="2"/>
      <charset val="238"/>
    </font>
    <font>
      <sz val="12"/>
      <name val="Arial"/>
      <family val="2"/>
      <charset val="238"/>
    </font>
    <font>
      <b/>
      <u/>
      <sz val="12"/>
      <name val="Calibri"/>
      <family val="2"/>
      <charset val="238"/>
    </font>
    <font>
      <sz val="14"/>
      <name val="Calibri"/>
      <family val="2"/>
      <charset val="238"/>
    </font>
    <font>
      <b/>
      <sz val="14"/>
      <name val="Calibri"/>
      <family val="2"/>
      <charset val="238"/>
    </font>
    <font>
      <sz val="18"/>
      <name val="Calibri"/>
      <family val="2"/>
      <charset val="238"/>
    </font>
    <font>
      <b/>
      <sz val="18"/>
      <name val="Calibri"/>
      <family val="2"/>
      <charset val="238"/>
    </font>
    <font>
      <sz val="11"/>
      <color theme="1"/>
      <name val="Calibri"/>
      <family val="2"/>
      <charset val="238"/>
      <scheme val="minor"/>
    </font>
    <font>
      <sz val="11"/>
      <name val="Arial"/>
      <family val="1"/>
    </font>
    <font>
      <sz val="10"/>
      <name val="Arial"/>
      <family val="2"/>
    </font>
    <font>
      <sz val="10"/>
      <name val="Verdana"/>
      <family val="2"/>
      <charset val="238"/>
    </font>
    <font>
      <sz val="10"/>
      <name val="Helv"/>
      <charset val="238"/>
    </font>
    <font>
      <sz val="10"/>
      <name val="Calibri"/>
      <family val="2"/>
      <charset val="238"/>
    </font>
    <font>
      <vertAlign val="superscript"/>
      <sz val="12"/>
      <name val="Calibri"/>
      <family val="2"/>
      <charset val="238"/>
    </font>
    <font>
      <sz val="12"/>
      <color rgb="FFFF0000"/>
      <name val="Calibri"/>
      <family val="2"/>
      <charset val="238"/>
    </font>
  </fonts>
  <fills count="3">
    <fill>
      <patternFill patternType="none"/>
    </fill>
    <fill>
      <patternFill patternType="gray125"/>
    </fill>
    <fill>
      <patternFill patternType="solid">
        <fgColor indexed="5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40"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2" fillId="0" borderId="0"/>
    <xf numFmtId="0" fontId="14" fillId="0" borderId="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applyBorder="0">
      <alignment horizontal="left" wrapText="1" indent="1"/>
      <protection locked="0"/>
    </xf>
    <xf numFmtId="0" fontId="2" fillId="0" borderId="0"/>
    <xf numFmtId="0" fontId="15" fillId="0" borderId="0"/>
    <xf numFmtId="164" fontId="2" fillId="0" borderId="0" applyFont="0" applyFill="0" applyBorder="0" applyAlignment="0" applyProtection="0"/>
    <xf numFmtId="0" fontId="16" fillId="0" borderId="0"/>
    <xf numFmtId="0" fontId="17" fillId="0" borderId="0"/>
    <xf numFmtId="44" fontId="15" fillId="0" borderId="0" applyFont="0" applyFill="0" applyBorder="0" applyAlignment="0" applyProtection="0"/>
    <xf numFmtId="164" fontId="15" fillId="0" borderId="0" applyFont="0" applyFill="0" applyBorder="0" applyAlignment="0" applyProtection="0"/>
  </cellStyleXfs>
  <cellXfs count="100">
    <xf numFmtId="0" fontId="0" fillId="0" borderId="0" xfId="0"/>
    <xf numFmtId="0" fontId="6" fillId="0" borderId="0" xfId="0" applyFont="1" applyProtection="1"/>
    <xf numFmtId="0" fontId="6" fillId="0" borderId="0" xfId="0" applyFont="1" applyAlignment="1" applyProtection="1">
      <alignment horizontal="center" vertical="center"/>
    </xf>
    <xf numFmtId="0" fontId="6" fillId="0" borderId="0" xfId="0" applyFont="1" applyAlignment="1" applyProtection="1">
      <alignment vertical="top"/>
    </xf>
    <xf numFmtId="0" fontId="6" fillId="0" borderId="0" xfId="0" applyFont="1" applyFill="1" applyProtection="1"/>
    <xf numFmtId="0" fontId="6" fillId="0" borderId="0" xfId="30" applyFont="1" applyProtection="1"/>
    <xf numFmtId="0" fontId="6" fillId="0" borderId="0" xfId="30" applyFont="1" applyAlignment="1" applyProtection="1">
      <alignment vertical="top"/>
    </xf>
    <xf numFmtId="4" fontId="6" fillId="0" borderId="0" xfId="30" applyNumberFormat="1" applyFont="1" applyAlignment="1" applyProtection="1">
      <alignment horizontal="right"/>
    </xf>
    <xf numFmtId="0" fontId="5" fillId="0" borderId="0" xfId="30" applyFont="1" applyAlignment="1" applyProtection="1">
      <alignment vertical="top"/>
    </xf>
    <xf numFmtId="0" fontId="5" fillId="0" borderId="0" xfId="0" applyNumberFormat="1" applyFont="1" applyFill="1" applyAlignment="1" applyProtection="1">
      <alignment horizontal="justify" vertical="top" wrapText="1"/>
    </xf>
    <xf numFmtId="0" fontId="6" fillId="0" borderId="0" xfId="0" applyNumberFormat="1" applyFont="1" applyAlignment="1" applyProtection="1">
      <alignment horizontal="justify" vertical="top" wrapText="1"/>
    </xf>
    <xf numFmtId="0" fontId="5" fillId="0" borderId="0" xfId="0" applyNumberFormat="1" applyFont="1" applyAlignment="1" applyProtection="1">
      <alignment horizontal="justify" vertical="top" wrapText="1"/>
    </xf>
    <xf numFmtId="0" fontId="5" fillId="2" borderId="0" xfId="0" applyNumberFormat="1" applyFont="1" applyFill="1" applyAlignment="1" applyProtection="1">
      <alignment horizontal="justify" vertical="top" wrapText="1"/>
    </xf>
    <xf numFmtId="0" fontId="6" fillId="0" borderId="0" xfId="0" quotePrefix="1" applyNumberFormat="1" applyFont="1" applyAlignment="1" applyProtection="1">
      <alignment horizontal="justify" vertical="top" wrapText="1"/>
    </xf>
    <xf numFmtId="0" fontId="6" fillId="0" borderId="0" xfId="0" quotePrefix="1" applyNumberFormat="1" applyFont="1" applyFill="1" applyAlignment="1" applyProtection="1">
      <alignment horizontal="justify" vertical="top" wrapText="1"/>
    </xf>
    <xf numFmtId="0" fontId="8" fillId="0" borderId="0" xfId="0" applyNumberFormat="1" applyFont="1" applyAlignment="1" applyProtection="1">
      <alignment horizontal="justify" vertical="top" wrapText="1"/>
    </xf>
    <xf numFmtId="0" fontId="5" fillId="2" borderId="0" xfId="0" applyNumberFormat="1" applyFont="1" applyFill="1" applyAlignment="1" applyProtection="1">
      <alignment horizontal="left" vertical="top"/>
    </xf>
    <xf numFmtId="4" fontId="5" fillId="0" borderId="2" xfId="0" applyNumberFormat="1" applyFont="1" applyBorder="1" applyAlignment="1" applyProtection="1">
      <alignment horizontal="center" vertical="center" wrapText="1" shrinkToFit="1"/>
    </xf>
    <xf numFmtId="43" fontId="5" fillId="0" borderId="2" xfId="3" applyNumberFormat="1" applyFont="1" applyBorder="1" applyAlignment="1" applyProtection="1">
      <alignment horizontal="center" vertical="center" wrapText="1" shrinkToFit="1"/>
    </xf>
    <xf numFmtId="165" fontId="5" fillId="0" borderId="0" xfId="0" applyNumberFormat="1" applyFont="1" applyAlignment="1" applyProtection="1">
      <alignment horizontal="right" vertical="top"/>
    </xf>
    <xf numFmtId="165" fontId="5" fillId="2" borderId="0" xfId="0" applyNumberFormat="1" applyFont="1" applyFill="1" applyAlignment="1" applyProtection="1">
      <alignment horizontal="right" vertical="top"/>
    </xf>
    <xf numFmtId="165" fontId="5" fillId="0" borderId="0" xfId="0" applyNumberFormat="1" applyFont="1" applyFill="1" applyAlignment="1" applyProtection="1">
      <alignment horizontal="right" vertical="top"/>
    </xf>
    <xf numFmtId="0" fontId="5" fillId="0" borderId="2" xfId="0" applyNumberFormat="1" applyFont="1" applyBorder="1" applyAlignment="1" applyProtection="1">
      <alignment horizontal="center" vertical="center" wrapText="1" shrinkToFit="1"/>
    </xf>
    <xf numFmtId="4" fontId="5" fillId="0" borderId="2" xfId="3" applyNumberFormat="1" applyFont="1" applyBorder="1" applyAlignment="1" applyProtection="1">
      <alignment horizontal="center" vertical="center" wrapText="1" shrinkToFit="1"/>
    </xf>
    <xf numFmtId="165" fontId="5" fillId="0" borderId="2" xfId="0" applyNumberFormat="1" applyFont="1" applyBorder="1" applyAlignment="1" applyProtection="1">
      <alignment horizontal="center" vertical="center"/>
    </xf>
    <xf numFmtId="0" fontId="6" fillId="0" borderId="0" xfId="0" applyNumberFormat="1" applyFont="1" applyFill="1" applyAlignment="1" applyProtection="1">
      <alignment horizontal="justify" vertical="top" wrapText="1"/>
    </xf>
    <xf numFmtId="43" fontId="6" fillId="0" borderId="1" xfId="0" applyNumberFormat="1" applyFont="1" applyBorder="1" applyAlignment="1" applyProtection="1">
      <alignment horizontal="center" vertical="center" shrinkToFit="1"/>
    </xf>
    <xf numFmtId="43" fontId="5" fillId="0" borderId="0" xfId="3" applyNumberFormat="1" applyFont="1" applyAlignment="1" applyProtection="1">
      <alignment horizontal="center" vertical="center" shrinkToFit="1"/>
    </xf>
    <xf numFmtId="43" fontId="6" fillId="2" borderId="0" xfId="3" applyNumberFormat="1" applyFont="1" applyFill="1" applyAlignment="1" applyProtection="1">
      <alignment horizontal="center" vertical="center" shrinkToFit="1"/>
    </xf>
    <xf numFmtId="43" fontId="6" fillId="0" borderId="0" xfId="3" applyNumberFormat="1" applyFont="1" applyFill="1" applyAlignment="1" applyProtection="1">
      <alignment horizontal="center" vertical="center" shrinkToFit="1"/>
    </xf>
    <xf numFmtId="43" fontId="5" fillId="2" borderId="0" xfId="0" applyNumberFormat="1" applyFont="1" applyFill="1" applyAlignment="1" applyProtection="1">
      <alignment horizontal="center" vertical="center" shrinkToFit="1"/>
    </xf>
    <xf numFmtId="43" fontId="5" fillId="0" borderId="0" xfId="0" applyNumberFormat="1" applyFont="1" applyFill="1" applyAlignment="1" applyProtection="1">
      <alignment horizontal="center" vertical="center" shrinkToFit="1"/>
    </xf>
    <xf numFmtId="43" fontId="5" fillId="0" borderId="0" xfId="0" applyNumberFormat="1" applyFont="1" applyAlignment="1" applyProtection="1">
      <alignment horizontal="center" vertical="center" shrinkToFit="1"/>
    </xf>
    <xf numFmtId="43" fontId="6" fillId="0" borderId="0" xfId="0" applyNumberFormat="1" applyFont="1" applyAlignment="1" applyProtection="1">
      <alignment horizontal="center" vertical="center" shrinkToFit="1"/>
    </xf>
    <xf numFmtId="43" fontId="6" fillId="0" borderId="0" xfId="0" applyNumberFormat="1" applyFont="1" applyFill="1" applyAlignment="1" applyProtection="1">
      <alignment horizontal="center" vertical="center" shrinkToFit="1"/>
    </xf>
    <xf numFmtId="43" fontId="8" fillId="2" borderId="0" xfId="0" applyNumberFormat="1" applyFont="1" applyFill="1" applyAlignment="1" applyProtection="1">
      <alignment horizontal="center" vertical="center" shrinkToFit="1"/>
    </xf>
    <xf numFmtId="43" fontId="8" fillId="0" borderId="0" xfId="0" applyNumberFormat="1" applyFont="1" applyAlignment="1" applyProtection="1">
      <alignment horizontal="center" vertical="center" shrinkToFit="1"/>
    </xf>
    <xf numFmtId="0" fontId="6" fillId="0" borderId="1" xfId="0" applyNumberFormat="1" applyFont="1" applyBorder="1" applyAlignment="1" applyProtection="1">
      <alignment horizontal="center" vertical="center" shrinkToFit="1"/>
    </xf>
    <xf numFmtId="4" fontId="6" fillId="0" borderId="1" xfId="0" applyNumberFormat="1" applyFont="1" applyBorder="1" applyAlignment="1" applyProtection="1">
      <alignment horizontal="center" vertical="center" shrinkToFit="1"/>
    </xf>
    <xf numFmtId="0" fontId="5" fillId="0" borderId="0" xfId="0" applyNumberFormat="1" applyFont="1" applyAlignment="1" applyProtection="1">
      <alignment horizontal="center" vertical="center" shrinkToFit="1"/>
    </xf>
    <xf numFmtId="4" fontId="5" fillId="0" borderId="0" xfId="0" applyNumberFormat="1" applyFont="1" applyAlignment="1" applyProtection="1">
      <alignment horizontal="center" vertical="center" shrinkToFit="1"/>
    </xf>
    <xf numFmtId="0" fontId="5" fillId="2" borderId="0" xfId="0" applyNumberFormat="1" applyFont="1" applyFill="1" applyAlignment="1" applyProtection="1">
      <alignment horizontal="center" vertical="center" shrinkToFit="1"/>
    </xf>
    <xf numFmtId="4" fontId="5" fillId="2" borderId="0" xfId="0" applyNumberFormat="1" applyFont="1" applyFill="1" applyAlignment="1" applyProtection="1">
      <alignment horizontal="center" vertical="center" shrinkToFit="1"/>
    </xf>
    <xf numFmtId="0" fontId="5" fillId="0" borderId="0" xfId="0" applyNumberFormat="1" applyFont="1" applyFill="1" applyAlignment="1" applyProtection="1">
      <alignment horizontal="center" vertical="center" shrinkToFit="1"/>
    </xf>
    <xf numFmtId="4" fontId="5" fillId="0" borderId="0" xfId="0" applyNumberFormat="1" applyFont="1" applyFill="1" applyAlignment="1" applyProtection="1">
      <alignment horizontal="center" vertical="center" shrinkToFit="1"/>
    </xf>
    <xf numFmtId="0" fontId="6" fillId="0" borderId="0" xfId="0" applyNumberFormat="1" applyFont="1" applyAlignment="1" applyProtection="1">
      <alignment horizontal="center" vertical="center" shrinkToFit="1"/>
    </xf>
    <xf numFmtId="4" fontId="6" fillId="0" borderId="0" xfId="0" applyNumberFormat="1" applyFont="1" applyAlignment="1" applyProtection="1">
      <alignment horizontal="center" vertical="center" shrinkToFit="1"/>
    </xf>
    <xf numFmtId="0" fontId="6" fillId="2" borderId="0" xfId="0" applyNumberFormat="1" applyFont="1" applyFill="1" applyAlignment="1" applyProtection="1">
      <alignment horizontal="center" vertical="center" shrinkToFit="1"/>
    </xf>
    <xf numFmtId="4" fontId="6" fillId="2" borderId="0" xfId="0" applyNumberFormat="1" applyFont="1" applyFill="1" applyAlignment="1" applyProtection="1">
      <alignment horizontal="center" vertical="center" shrinkToFit="1"/>
    </xf>
    <xf numFmtId="4" fontId="6" fillId="0" borderId="0" xfId="0" applyNumberFormat="1" applyFont="1" applyFill="1" applyAlignment="1" applyProtection="1">
      <alignment horizontal="center" vertical="center" shrinkToFit="1"/>
    </xf>
    <xf numFmtId="0" fontId="6" fillId="0" borderId="0" xfId="0" applyNumberFormat="1" applyFont="1" applyFill="1" applyAlignment="1" applyProtection="1">
      <alignment horizontal="center" vertical="center" shrinkToFit="1"/>
    </xf>
    <xf numFmtId="4" fontId="6" fillId="0" borderId="0" xfId="0" applyNumberFormat="1" applyFont="1" applyAlignment="1" applyProtection="1">
      <alignment horizontal="center" vertical="center" shrinkToFit="1"/>
      <protection locked="0"/>
    </xf>
    <xf numFmtId="4" fontId="5" fillId="0" borderId="0" xfId="0" applyNumberFormat="1" applyFont="1" applyAlignment="1" applyProtection="1">
      <alignment horizontal="center" vertical="center" shrinkToFit="1"/>
      <protection locked="0"/>
    </xf>
    <xf numFmtId="4" fontId="6" fillId="0" borderId="0" xfId="0" applyNumberFormat="1" applyFont="1" applyFill="1" applyAlignment="1" applyProtection="1">
      <alignment horizontal="center" vertical="center" shrinkToFit="1"/>
      <protection locked="0"/>
    </xf>
    <xf numFmtId="4" fontId="6" fillId="2" borderId="0" xfId="0" applyNumberFormat="1" applyFont="1" applyFill="1" applyAlignment="1" applyProtection="1">
      <alignment horizontal="center" vertical="center" shrinkToFit="1"/>
      <protection locked="0"/>
    </xf>
    <xf numFmtId="4" fontId="5" fillId="2" borderId="0" xfId="0" applyNumberFormat="1" applyFont="1" applyFill="1" applyAlignment="1" applyProtection="1">
      <alignment horizontal="center" vertical="center" shrinkToFit="1"/>
      <protection locked="0"/>
    </xf>
    <xf numFmtId="0" fontId="8" fillId="2" borderId="0" xfId="0" applyNumberFormat="1" applyFont="1" applyFill="1" applyAlignment="1" applyProtection="1">
      <alignment horizontal="center" vertical="center" shrinkToFit="1"/>
    </xf>
    <xf numFmtId="4" fontId="8" fillId="2" borderId="0" xfId="0" applyNumberFormat="1" applyFont="1" applyFill="1" applyAlignment="1" applyProtection="1">
      <alignment horizontal="center" vertical="center" shrinkToFit="1"/>
    </xf>
    <xf numFmtId="0" fontId="8" fillId="0" borderId="0" xfId="0" applyNumberFormat="1" applyFont="1" applyAlignment="1" applyProtection="1">
      <alignment horizontal="center" vertical="center" shrinkToFit="1"/>
    </xf>
    <xf numFmtId="4" fontId="8" fillId="0" borderId="0" xfId="0" applyNumberFormat="1" applyFont="1" applyAlignment="1" applyProtection="1">
      <alignment horizontal="center" vertical="center" shrinkToFit="1"/>
    </xf>
    <xf numFmtId="165" fontId="6" fillId="0" borderId="0" xfId="0" applyNumberFormat="1" applyFont="1" applyAlignment="1" applyProtection="1">
      <alignment horizontal="left" vertical="top"/>
    </xf>
    <xf numFmtId="165" fontId="8" fillId="2" borderId="0" xfId="0" applyNumberFormat="1" applyFont="1" applyFill="1" applyAlignment="1" applyProtection="1">
      <alignment horizontal="right" vertical="top"/>
    </xf>
    <xf numFmtId="165" fontId="6" fillId="0" borderId="0" xfId="0" applyNumberFormat="1" applyFont="1" applyAlignment="1" applyProtection="1">
      <alignment horizontal="center" vertical="center" shrinkToFit="1"/>
    </xf>
    <xf numFmtId="4" fontId="5" fillId="0" borderId="0" xfId="0" applyNumberFormat="1" applyFont="1" applyFill="1" applyAlignment="1" applyProtection="1">
      <alignment horizontal="center" vertical="center" shrinkToFit="1"/>
      <protection locked="0"/>
    </xf>
    <xf numFmtId="0" fontId="5" fillId="0" borderId="0" xfId="30" applyNumberFormat="1" applyFont="1" applyAlignment="1" applyProtection="1">
      <alignment horizontal="justify" vertical="top" wrapText="1"/>
    </xf>
    <xf numFmtId="0" fontId="6" fillId="0" borderId="0" xfId="30" applyNumberFormat="1" applyFont="1" applyAlignment="1" applyProtection="1">
      <alignment horizontal="justify" vertical="top" wrapText="1"/>
    </xf>
    <xf numFmtId="0" fontId="6" fillId="0" borderId="0" xfId="30" quotePrefix="1" applyNumberFormat="1" applyFont="1" applyAlignment="1" applyProtection="1">
      <alignment horizontal="left" vertical="top" wrapText="1" indent="1"/>
    </xf>
    <xf numFmtId="0" fontId="5" fillId="0" borderId="0" xfId="30" applyNumberFormat="1" applyFont="1" applyAlignment="1" applyProtection="1">
      <alignment horizontal="center" vertical="top" wrapText="1"/>
    </xf>
    <xf numFmtId="0" fontId="5" fillId="0" borderId="2" xfId="0" applyNumberFormat="1" applyFont="1" applyBorder="1" applyAlignment="1" applyProtection="1">
      <alignment horizontal="center" vertical="center"/>
    </xf>
    <xf numFmtId="0" fontId="6" fillId="0" borderId="0" xfId="0" quotePrefix="1" applyNumberFormat="1" applyFont="1" applyAlignment="1" applyProtection="1">
      <alignment horizontal="left" vertical="top" wrapText="1" indent="1"/>
    </xf>
    <xf numFmtId="0" fontId="5" fillId="0" borderId="0" xfId="0" quotePrefix="1" applyNumberFormat="1" applyFont="1" applyFill="1" applyAlignment="1" applyProtection="1">
      <alignment horizontal="justify" vertical="top" wrapText="1"/>
    </xf>
    <xf numFmtId="165" fontId="5" fillId="0" borderId="0" xfId="0" applyNumberFormat="1" applyFont="1" applyBorder="1" applyAlignment="1" applyProtection="1">
      <alignment horizontal="right" vertical="top"/>
    </xf>
    <xf numFmtId="0" fontId="18" fillId="0" borderId="0" xfId="0" applyFont="1" applyProtection="1"/>
    <xf numFmtId="0" fontId="9" fillId="0" borderId="0" xfId="0" applyFont="1" applyProtection="1"/>
    <xf numFmtId="0" fontId="11" fillId="0" borderId="0" xfId="0" applyFont="1" applyProtection="1"/>
    <xf numFmtId="3" fontId="6" fillId="0" borderId="0" xfId="0" applyNumberFormat="1" applyFont="1" applyFill="1" applyProtection="1"/>
    <xf numFmtId="0" fontId="11" fillId="0" borderId="0" xfId="0" applyFont="1" applyAlignment="1" applyProtection="1">
      <alignment horizontal="center" vertical="center"/>
    </xf>
    <xf numFmtId="0" fontId="18" fillId="0" borderId="0" xfId="0" applyFont="1" applyAlignment="1" applyProtection="1">
      <alignment horizontal="center" vertical="center"/>
    </xf>
    <xf numFmtId="0" fontId="12" fillId="0" borderId="0" xfId="0" applyFont="1" applyAlignment="1" applyProtection="1">
      <alignment horizontal="center" vertical="center" wrapText="1"/>
    </xf>
    <xf numFmtId="0" fontId="10" fillId="0" borderId="0" xfId="0" applyFont="1" applyAlignment="1" applyProtection="1">
      <alignment horizontal="center"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1" fillId="0" borderId="0" xfId="0" applyFont="1" applyAlignment="1" applyProtection="1">
      <alignment horizontal="left" vertical="center"/>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18" fillId="0" borderId="0" xfId="0" applyFont="1" applyAlignment="1" applyProtection="1">
      <alignment horizontal="left" vertical="center"/>
    </xf>
    <xf numFmtId="0" fontId="12" fillId="0" borderId="0" xfId="0" applyFont="1" applyAlignment="1" applyProtection="1">
      <alignment horizontal="center" vertical="center"/>
    </xf>
    <xf numFmtId="0" fontId="6" fillId="0" borderId="0" xfId="30" quotePrefix="1" applyFont="1" applyAlignment="1" applyProtection="1">
      <alignment horizontal="left" vertical="top" wrapText="1" indent="1"/>
    </xf>
    <xf numFmtId="0" fontId="6" fillId="0" borderId="0" xfId="0" applyNumberFormat="1" applyFont="1" applyAlignment="1" applyProtection="1">
      <alignment horizontal="left" vertical="top" wrapText="1"/>
    </xf>
    <xf numFmtId="0" fontId="5" fillId="2" borderId="0" xfId="0" applyNumberFormat="1" applyFont="1" applyFill="1" applyAlignment="1" applyProtection="1">
      <alignment horizontal="left" vertical="top" wrapText="1"/>
    </xf>
    <xf numFmtId="0" fontId="20" fillId="0" borderId="0" xfId="0" quotePrefix="1" applyNumberFormat="1" applyFont="1" applyAlignment="1" applyProtection="1">
      <alignment horizontal="justify" vertical="top" wrapText="1"/>
    </xf>
    <xf numFmtId="0" fontId="20" fillId="0" borderId="0" xfId="0" applyNumberFormat="1" applyFont="1" applyFill="1" applyAlignment="1" applyProtection="1">
      <alignment horizontal="justify" vertical="top" wrapText="1"/>
    </xf>
    <xf numFmtId="43" fontId="6" fillId="0" borderId="0" xfId="0" applyNumberFormat="1" applyFont="1" applyFill="1" applyProtection="1"/>
    <xf numFmtId="43" fontId="6" fillId="0" borderId="0" xfId="0" applyNumberFormat="1" applyFont="1" applyAlignment="1" applyProtection="1">
      <alignment vertical="top"/>
    </xf>
    <xf numFmtId="4" fontId="5" fillId="0" borderId="0" xfId="3" applyNumberFormat="1" applyFont="1" applyAlignment="1" applyProtection="1">
      <alignment horizontal="center" vertical="center" shrinkToFit="1"/>
    </xf>
    <xf numFmtId="4" fontId="6" fillId="2" borderId="0" xfId="3" applyNumberFormat="1" applyFont="1" applyFill="1" applyAlignment="1" applyProtection="1">
      <alignment horizontal="center" vertical="center" shrinkToFit="1"/>
    </xf>
    <xf numFmtId="4" fontId="6" fillId="0" borderId="0" xfId="3" applyNumberFormat="1" applyFont="1" applyFill="1" applyAlignment="1" applyProtection="1">
      <alignment horizontal="center" vertical="center" shrinkToFit="1"/>
    </xf>
    <xf numFmtId="0" fontId="12" fillId="0" borderId="0" xfId="0" applyFont="1" applyAlignment="1" applyProtection="1">
      <alignment horizontal="center" vertical="center"/>
    </xf>
    <xf numFmtId="0" fontId="10" fillId="0" borderId="0" xfId="0" applyFont="1" applyBorder="1" applyAlignment="1" applyProtection="1">
      <alignment horizontal="center" vertical="center" wrapText="1"/>
    </xf>
  </cellXfs>
  <cellStyles count="55">
    <cellStyle name="Comma 2" xfId="1"/>
    <cellStyle name="Comma 2 2" xfId="44"/>
    <cellStyle name="Comma 3" xfId="2"/>
    <cellStyle name="Comma 4" xfId="46"/>
    <cellStyle name="Comma 5" xfId="50"/>
    <cellStyle name="Comma 6" xfId="54"/>
    <cellStyle name="Currency" xfId="3" builtinId="4"/>
    <cellStyle name="Currency 2" xfId="53"/>
    <cellStyle name="Default_Uvuceni" xfId="47"/>
    <cellStyle name="Excel Built-in Normal" xfId="4"/>
    <cellStyle name="Normal" xfId="0" builtinId="0"/>
    <cellStyle name="Normal 10" xfId="5"/>
    <cellStyle name="Normal 10 2" xfId="48"/>
    <cellStyle name="Normal 11" xfId="6"/>
    <cellStyle name="Normal 11 2" xfId="7"/>
    <cellStyle name="Normal 12" xfId="8"/>
    <cellStyle name="Normal 13" xfId="9"/>
    <cellStyle name="Normal 14" xfId="10"/>
    <cellStyle name="Normal 15" xfId="11"/>
    <cellStyle name="Normal 16" xfId="12"/>
    <cellStyle name="Normal 17" xfId="13"/>
    <cellStyle name="Normal 18" xfId="14"/>
    <cellStyle name="Normal 19" xfId="15"/>
    <cellStyle name="Normal 2" xfId="16"/>
    <cellStyle name="Normal 2 2" xfId="39"/>
    <cellStyle name="Normal 20" xfId="17"/>
    <cellStyle name="Normal 21" xfId="18"/>
    <cellStyle name="Normal 22" xfId="19"/>
    <cellStyle name="Normal 23" xfId="20"/>
    <cellStyle name="Normal 24" xfId="21"/>
    <cellStyle name="Normal 25" xfId="22"/>
    <cellStyle name="Normal 26" xfId="23"/>
    <cellStyle name="Normal 27" xfId="24"/>
    <cellStyle name="Normal 28" xfId="25"/>
    <cellStyle name="Normal 29" xfId="26"/>
    <cellStyle name="Normal 3" xfId="27"/>
    <cellStyle name="Normal 3 2" xfId="43"/>
    <cellStyle name="Normal 30" xfId="28"/>
    <cellStyle name="Normal 31" xfId="29"/>
    <cellStyle name="Normal 4" xfId="30"/>
    <cellStyle name="Normal 4 2 2" xfId="31"/>
    <cellStyle name="Normal 5" xfId="32"/>
    <cellStyle name="Normal 6" xfId="33"/>
    <cellStyle name="Normal 7" xfId="34"/>
    <cellStyle name="Normal 8" xfId="35"/>
    <cellStyle name="Normal 9" xfId="36"/>
    <cellStyle name="Normalno 2" xfId="37"/>
    <cellStyle name="Normalno 3" xfId="42"/>
    <cellStyle name="Normalno 4" xfId="41"/>
    <cellStyle name="Obično 2" xfId="38"/>
    <cellStyle name="Obično 2 2" xfId="49"/>
    <cellStyle name="Obično_List1" xfId="51"/>
    <cellStyle name="Style 1" xfId="52"/>
    <cellStyle name="Zarez 2" xfId="40"/>
    <cellStyle name="Zarez 3" xfId="45"/>
  </cellStyles>
  <dxfs count="0"/>
  <tableStyles count="0" defaultTableStyle="TableStyleMedium2" defaultPivotStyle="PivotStyleLight16"/>
  <colors>
    <mruColors>
      <color rgb="FF969696"/>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zoomScaleNormal="100" zoomScaleSheetLayoutView="100" zoomScalePageLayoutView="85" workbookViewId="0">
      <selection activeCell="B17" sqref="B17"/>
    </sheetView>
  </sheetViews>
  <sheetFormatPr defaultColWidth="9.140625" defaultRowHeight="23.25" customHeight="1" x14ac:dyDescent="0.2"/>
  <cols>
    <col min="1" max="1" width="11.140625" style="86" customWidth="1"/>
    <col min="2" max="10" width="11.140625" style="77" customWidth="1"/>
    <col min="11" max="16384" width="9.140625" style="72"/>
  </cols>
  <sheetData>
    <row r="1" spans="1:10" ht="23.25" customHeight="1" x14ac:dyDescent="0.2">
      <c r="A1" s="83"/>
      <c r="B1" s="87"/>
      <c r="C1" s="76"/>
    </row>
    <row r="2" spans="1:10" ht="23.25" customHeight="1" x14ac:dyDescent="0.2">
      <c r="A2" s="83"/>
      <c r="B2" s="87"/>
      <c r="C2" s="76"/>
      <c r="D2" s="78"/>
      <c r="E2" s="78"/>
      <c r="F2" s="78"/>
    </row>
    <row r="3" spans="1:10" s="73" customFormat="1" ht="23.25" customHeight="1" x14ac:dyDescent="0.3">
      <c r="A3" s="84" t="s">
        <v>10</v>
      </c>
      <c r="B3" s="79"/>
      <c r="C3" s="79"/>
      <c r="D3" s="79"/>
      <c r="E3" s="80"/>
      <c r="F3" s="80"/>
      <c r="G3" s="80"/>
      <c r="H3" s="80"/>
      <c r="I3" s="80"/>
      <c r="J3" s="80"/>
    </row>
    <row r="4" spans="1:10" s="73" customFormat="1" ht="23.25" customHeight="1" x14ac:dyDescent="0.3">
      <c r="A4" s="84" t="s">
        <v>98</v>
      </c>
      <c r="B4" s="81"/>
      <c r="C4" s="81"/>
      <c r="D4" s="81"/>
      <c r="E4" s="81"/>
      <c r="F4" s="81"/>
      <c r="G4" s="81"/>
      <c r="H4" s="81"/>
      <c r="I4" s="81"/>
      <c r="J4" s="80"/>
    </row>
    <row r="5" spans="1:10" s="73" customFormat="1" ht="23.25" customHeight="1" x14ac:dyDescent="0.3">
      <c r="A5" s="84" t="s">
        <v>99</v>
      </c>
      <c r="B5" s="81"/>
      <c r="C5" s="81"/>
      <c r="D5" s="81"/>
      <c r="E5" s="81"/>
      <c r="F5" s="81"/>
      <c r="G5" s="81"/>
      <c r="H5" s="81"/>
      <c r="I5" s="81"/>
      <c r="J5" s="80"/>
    </row>
    <row r="6" spans="1:10" s="73" customFormat="1" ht="23.25" customHeight="1" x14ac:dyDescent="0.3">
      <c r="A6" s="84" t="s">
        <v>100</v>
      </c>
      <c r="B6" s="81"/>
      <c r="C6" s="81"/>
      <c r="D6" s="81"/>
      <c r="E6" s="81"/>
      <c r="F6" s="81"/>
      <c r="G6" s="81"/>
      <c r="H6" s="81"/>
      <c r="I6" s="81"/>
      <c r="J6" s="80"/>
    </row>
    <row r="7" spans="1:10" s="73" customFormat="1" ht="23.25" customHeight="1" x14ac:dyDescent="0.3">
      <c r="A7" s="84"/>
      <c r="B7" s="81"/>
      <c r="C7" s="81"/>
      <c r="D7" s="81"/>
      <c r="E7" s="81"/>
      <c r="F7" s="81"/>
      <c r="G7" s="81"/>
      <c r="H7" s="81"/>
      <c r="I7" s="81"/>
      <c r="J7" s="80"/>
    </row>
    <row r="8" spans="1:10" s="73" customFormat="1" ht="23.25" customHeight="1" x14ac:dyDescent="0.3">
      <c r="A8" s="85"/>
      <c r="B8" s="79"/>
      <c r="C8" s="80"/>
      <c r="D8" s="80"/>
      <c r="E8" s="80"/>
      <c r="F8" s="80"/>
      <c r="G8" s="80"/>
      <c r="H8" s="80"/>
      <c r="I8" s="80"/>
      <c r="J8" s="80"/>
    </row>
    <row r="9" spans="1:10" s="73" customFormat="1" ht="23.25" customHeight="1" x14ac:dyDescent="0.3">
      <c r="A9" s="84" t="s">
        <v>11</v>
      </c>
      <c r="B9" s="79"/>
      <c r="C9" s="79"/>
      <c r="D9" s="79"/>
      <c r="E9" s="80"/>
      <c r="F9" s="80"/>
      <c r="G9" s="80"/>
      <c r="H9" s="80"/>
      <c r="I9" s="80"/>
      <c r="J9" s="80"/>
    </row>
    <row r="10" spans="1:10" s="73" customFormat="1" ht="23.25" customHeight="1" x14ac:dyDescent="0.3">
      <c r="A10" s="84" t="s">
        <v>101</v>
      </c>
      <c r="B10" s="81"/>
      <c r="C10" s="81"/>
      <c r="D10" s="81"/>
      <c r="E10" s="81"/>
      <c r="F10" s="81"/>
      <c r="G10" s="81"/>
      <c r="H10" s="81"/>
      <c r="I10" s="81"/>
      <c r="J10" s="80"/>
    </row>
    <row r="11" spans="1:10" s="73" customFormat="1" ht="23.25" customHeight="1" x14ac:dyDescent="0.3">
      <c r="A11" s="84" t="s">
        <v>102</v>
      </c>
      <c r="B11" s="81"/>
      <c r="C11" s="81"/>
      <c r="D11" s="81"/>
      <c r="E11" s="81"/>
      <c r="F11" s="81"/>
      <c r="G11" s="81"/>
      <c r="H11" s="81"/>
      <c r="I11" s="81"/>
      <c r="J11" s="80"/>
    </row>
    <row r="12" spans="1:10" s="73" customFormat="1" ht="23.25" customHeight="1" x14ac:dyDescent="0.3">
      <c r="A12" s="84"/>
      <c r="B12" s="81"/>
      <c r="C12" s="81"/>
      <c r="D12" s="81"/>
      <c r="E12" s="81"/>
      <c r="F12" s="81"/>
      <c r="G12" s="81"/>
      <c r="H12" s="81"/>
      <c r="I12" s="81"/>
      <c r="J12" s="80"/>
    </row>
    <row r="13" spans="1:10" s="73" customFormat="1" ht="23.25" customHeight="1" x14ac:dyDescent="0.3">
      <c r="A13" s="84"/>
      <c r="B13" s="81"/>
      <c r="C13" s="81"/>
      <c r="D13" s="81"/>
      <c r="E13" s="81"/>
      <c r="F13" s="81"/>
      <c r="G13" s="81"/>
      <c r="H13" s="81"/>
      <c r="I13" s="81"/>
      <c r="J13" s="80"/>
    </row>
    <row r="14" spans="1:10" ht="23.25" customHeight="1" x14ac:dyDescent="0.2">
      <c r="A14" s="83"/>
      <c r="B14" s="87"/>
      <c r="C14" s="76"/>
      <c r="D14" s="76"/>
      <c r="E14" s="76"/>
      <c r="F14" s="76"/>
    </row>
    <row r="15" spans="1:10" ht="23.25" customHeight="1" x14ac:dyDescent="0.2">
      <c r="A15" s="83"/>
      <c r="B15" s="87"/>
      <c r="C15" s="76"/>
      <c r="D15" s="87"/>
      <c r="E15" s="76"/>
      <c r="F15" s="76"/>
    </row>
    <row r="18" spans="1:10" s="74" customFormat="1" ht="23.25" customHeight="1" x14ac:dyDescent="0.35">
      <c r="A18" s="98" t="s">
        <v>5</v>
      </c>
      <c r="B18" s="98"/>
      <c r="C18" s="98"/>
      <c r="D18" s="98"/>
      <c r="E18" s="98"/>
      <c r="F18" s="98"/>
      <c r="G18" s="98"/>
      <c r="H18" s="98"/>
      <c r="I18" s="98"/>
      <c r="J18" s="98"/>
    </row>
    <row r="19" spans="1:10" s="73" customFormat="1" ht="23.25" customHeight="1" x14ac:dyDescent="0.3">
      <c r="A19" s="85"/>
      <c r="B19" s="79"/>
      <c r="C19" s="80"/>
      <c r="D19" s="80"/>
      <c r="E19" s="80"/>
      <c r="F19" s="80"/>
      <c r="G19" s="80"/>
      <c r="H19" s="80"/>
      <c r="I19" s="80"/>
      <c r="J19" s="80"/>
    </row>
    <row r="20" spans="1:10" s="73" customFormat="1" ht="23.25" customHeight="1" x14ac:dyDescent="0.3">
      <c r="A20" s="85"/>
      <c r="B20" s="79"/>
      <c r="C20" s="80"/>
      <c r="D20" s="80"/>
      <c r="E20" s="80"/>
      <c r="F20" s="80"/>
      <c r="G20" s="80"/>
      <c r="H20" s="80"/>
      <c r="I20" s="80"/>
      <c r="J20" s="80"/>
    </row>
    <row r="21" spans="1:10" s="73" customFormat="1" ht="23.25" customHeight="1" x14ac:dyDescent="0.3">
      <c r="A21" s="85"/>
      <c r="B21" s="79"/>
      <c r="C21" s="80"/>
      <c r="D21" s="82"/>
      <c r="E21" s="80"/>
      <c r="F21" s="80"/>
      <c r="G21" s="80"/>
      <c r="H21" s="80"/>
      <c r="I21" s="80"/>
      <c r="J21" s="80"/>
    </row>
    <row r="22" spans="1:10" s="73" customFormat="1" ht="23.25" customHeight="1" x14ac:dyDescent="0.3">
      <c r="A22" s="99" t="s">
        <v>103</v>
      </c>
      <c r="B22" s="99"/>
      <c r="C22" s="99"/>
      <c r="D22" s="99"/>
      <c r="E22" s="99"/>
      <c r="F22" s="99"/>
      <c r="G22" s="99"/>
      <c r="H22" s="99"/>
      <c r="I22" s="99"/>
      <c r="J22" s="99"/>
    </row>
    <row r="24" spans="1:10" s="73" customFormat="1" ht="23.25" customHeight="1" x14ac:dyDescent="0.3">
      <c r="A24" s="85"/>
      <c r="B24" s="80"/>
      <c r="C24" s="80"/>
      <c r="D24" s="79"/>
      <c r="E24" s="80"/>
      <c r="F24" s="80"/>
      <c r="G24" s="80"/>
      <c r="H24" s="80"/>
      <c r="I24" s="80"/>
      <c r="J24" s="80"/>
    </row>
  </sheetData>
  <sheetProtection selectLockedCells="1"/>
  <mergeCells count="2">
    <mergeCell ref="A18:J18"/>
    <mergeCell ref="A22:J22"/>
  </mergeCell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&amp;R&amp;"Calibri,Regular"ZAGREB, studeni 2023.</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9"/>
  <sheetViews>
    <sheetView view="pageBreakPreview" zoomScaleNormal="100" zoomScaleSheetLayoutView="100" workbookViewId="0">
      <selection activeCell="A6" sqref="A6"/>
    </sheetView>
  </sheetViews>
  <sheetFormatPr defaultColWidth="9.140625" defaultRowHeight="15.75" x14ac:dyDescent="0.25"/>
  <cols>
    <col min="1" max="1" width="110.7109375" style="65" customWidth="1"/>
    <col min="2" max="16384" width="9.140625" style="5"/>
  </cols>
  <sheetData>
    <row r="2" spans="1:1" x14ac:dyDescent="0.25">
      <c r="A2" s="67" t="s">
        <v>12</v>
      </c>
    </row>
    <row r="3" spans="1:1" s="8" customFormat="1" x14ac:dyDescent="0.2">
      <c r="A3" s="64"/>
    </row>
    <row r="4" spans="1:1" ht="31.5" x14ac:dyDescent="0.25">
      <c r="A4" s="64" t="s">
        <v>53</v>
      </c>
    </row>
    <row r="5" spans="1:1" x14ac:dyDescent="0.25">
      <c r="A5" s="65" t="s">
        <v>55</v>
      </c>
    </row>
    <row r="6" spans="1:1" ht="78.75" x14ac:dyDescent="0.25">
      <c r="A6" s="65" t="s">
        <v>13</v>
      </c>
    </row>
    <row r="7" spans="1:1" ht="110.25" x14ac:dyDescent="0.25">
      <c r="A7" s="65" t="s">
        <v>88</v>
      </c>
    </row>
    <row r="8" spans="1:1" ht="31.5" x14ac:dyDescent="0.25">
      <c r="A8" s="65" t="s">
        <v>14</v>
      </c>
    </row>
    <row r="9" spans="1:1" ht="63" x14ac:dyDescent="0.25">
      <c r="A9" s="65" t="s">
        <v>15</v>
      </c>
    </row>
    <row r="10" spans="1:1" x14ac:dyDescent="0.25">
      <c r="A10" s="65" t="s">
        <v>16</v>
      </c>
    </row>
    <row r="11" spans="1:1" ht="47.25" x14ac:dyDescent="0.25">
      <c r="A11" s="65" t="s">
        <v>87</v>
      </c>
    </row>
    <row r="12" spans="1:1" x14ac:dyDescent="0.25">
      <c r="A12" s="65" t="s">
        <v>17</v>
      </c>
    </row>
    <row r="13" spans="1:1" ht="47.25" x14ac:dyDescent="0.25">
      <c r="A13" s="65" t="s">
        <v>18</v>
      </c>
    </row>
    <row r="14" spans="1:1" x14ac:dyDescent="0.25">
      <c r="A14" s="65" t="s">
        <v>19</v>
      </c>
    </row>
    <row r="16" spans="1:1" x14ac:dyDescent="0.25">
      <c r="A16" s="64" t="s">
        <v>20</v>
      </c>
    </row>
    <row r="17" spans="1:1" ht="31.5" x14ac:dyDescent="0.25">
      <c r="A17" s="65" t="s">
        <v>21</v>
      </c>
    </row>
    <row r="18" spans="1:1" ht="47.25" x14ac:dyDescent="0.25">
      <c r="A18" s="65" t="s">
        <v>86</v>
      </c>
    </row>
    <row r="19" spans="1:1" ht="31.5" x14ac:dyDescent="0.25">
      <c r="A19" s="65" t="s">
        <v>22</v>
      </c>
    </row>
    <row r="21" spans="1:1" x14ac:dyDescent="0.25">
      <c r="A21" s="64" t="s">
        <v>23</v>
      </c>
    </row>
    <row r="22" spans="1:1" ht="31.5" x14ac:dyDescent="0.25">
      <c r="A22" s="65" t="s">
        <v>24</v>
      </c>
    </row>
    <row r="23" spans="1:1" ht="31.5" x14ac:dyDescent="0.25">
      <c r="A23" s="65" t="s">
        <v>25</v>
      </c>
    </row>
    <row r="24" spans="1:1" ht="31.5" x14ac:dyDescent="0.25">
      <c r="A24" s="65" t="s">
        <v>54</v>
      </c>
    </row>
    <row r="26" spans="1:1" x14ac:dyDescent="0.25">
      <c r="A26" s="64" t="s">
        <v>26</v>
      </c>
    </row>
    <row r="27" spans="1:1" ht="47.25" x14ac:dyDescent="0.25">
      <c r="A27" s="65" t="s">
        <v>27</v>
      </c>
    </row>
    <row r="28" spans="1:1" x14ac:dyDescent="0.25">
      <c r="A28" s="65" t="s">
        <v>28</v>
      </c>
    </row>
    <row r="29" spans="1:1" x14ac:dyDescent="0.25">
      <c r="A29" s="65" t="s">
        <v>29</v>
      </c>
    </row>
    <row r="30" spans="1:1" ht="31.5" x14ac:dyDescent="0.25">
      <c r="A30" s="65" t="s">
        <v>30</v>
      </c>
    </row>
    <row r="32" spans="1:1" x14ac:dyDescent="0.25">
      <c r="A32" s="64" t="s">
        <v>31</v>
      </c>
    </row>
    <row r="33" spans="1:2" x14ac:dyDescent="0.25">
      <c r="A33" s="65" t="s">
        <v>32</v>
      </c>
    </row>
    <row r="34" spans="1:2" ht="31.5" x14ac:dyDescent="0.25">
      <c r="A34" s="65" t="s">
        <v>33</v>
      </c>
    </row>
    <row r="35" spans="1:2" ht="47.25" x14ac:dyDescent="0.25">
      <c r="A35" s="65" t="s">
        <v>34</v>
      </c>
    </row>
    <row r="36" spans="1:2" x14ac:dyDescent="0.25">
      <c r="A36" s="65" t="s">
        <v>35</v>
      </c>
    </row>
    <row r="38" spans="1:2" x14ac:dyDescent="0.25">
      <c r="A38" s="64" t="s">
        <v>36</v>
      </c>
    </row>
    <row r="39" spans="1:2" ht="31.5" x14ac:dyDescent="0.25">
      <c r="A39" s="65" t="s">
        <v>37</v>
      </c>
    </row>
    <row r="40" spans="1:2" x14ac:dyDescent="0.25">
      <c r="A40" s="66" t="s">
        <v>93</v>
      </c>
    </row>
    <row r="41" spans="1:2" x14ac:dyDescent="0.25">
      <c r="A41" s="66" t="s">
        <v>94</v>
      </c>
    </row>
    <row r="42" spans="1:2" x14ac:dyDescent="0.25">
      <c r="A42" s="66" t="s">
        <v>85</v>
      </c>
    </row>
    <row r="43" spans="1:2" ht="31.5" x14ac:dyDescent="0.25">
      <c r="A43" s="66" t="s">
        <v>92</v>
      </c>
    </row>
    <row r="44" spans="1:2" x14ac:dyDescent="0.25">
      <c r="A44" s="66" t="s">
        <v>84</v>
      </c>
    </row>
    <row r="45" spans="1:2" x14ac:dyDescent="0.25">
      <c r="A45" s="88" t="s">
        <v>89</v>
      </c>
      <c r="B45" s="7"/>
    </row>
    <row r="46" spans="1:2" ht="31.5" x14ac:dyDescent="0.25">
      <c r="A46" s="66" t="s">
        <v>95</v>
      </c>
    </row>
    <row r="47" spans="1:2" x14ac:dyDescent="0.25">
      <c r="A47" s="66" t="s">
        <v>38</v>
      </c>
    </row>
    <row r="48" spans="1:2" x14ac:dyDescent="0.25">
      <c r="A48" s="66" t="s">
        <v>39</v>
      </c>
    </row>
    <row r="49" spans="1:1" x14ac:dyDescent="0.25">
      <c r="A49" s="66" t="s">
        <v>40</v>
      </c>
    </row>
    <row r="50" spans="1:1" ht="31.5" x14ac:dyDescent="0.25">
      <c r="A50" s="66" t="s">
        <v>96</v>
      </c>
    </row>
    <row r="51" spans="1:1" ht="31.5" x14ac:dyDescent="0.25">
      <c r="A51" s="88" t="s">
        <v>97</v>
      </c>
    </row>
    <row r="52" spans="1:1" x14ac:dyDescent="0.25">
      <c r="A52" s="66" t="s">
        <v>91</v>
      </c>
    </row>
    <row r="53" spans="1:1" x14ac:dyDescent="0.25">
      <c r="A53" s="66" t="s">
        <v>90</v>
      </c>
    </row>
    <row r="54" spans="1:1" ht="31.5" x14ac:dyDescent="0.25">
      <c r="A54" s="65" t="s">
        <v>41</v>
      </c>
    </row>
    <row r="55" spans="1:1" x14ac:dyDescent="0.25">
      <c r="A55" s="65" t="s">
        <v>42</v>
      </c>
    </row>
    <row r="57" spans="1:1" x14ac:dyDescent="0.25">
      <c r="A57" s="64" t="s">
        <v>43</v>
      </c>
    </row>
    <row r="58" spans="1:1" s="7" customFormat="1" ht="31.5" x14ac:dyDescent="0.25">
      <c r="A58" s="65" t="s">
        <v>44</v>
      </c>
    </row>
    <row r="59" spans="1:1" s="7" customFormat="1" x14ac:dyDescent="0.25">
      <c r="A59" s="65"/>
    </row>
    <row r="60" spans="1:1" s="7" customFormat="1" x14ac:dyDescent="0.25">
      <c r="A60" s="64" t="s">
        <v>45</v>
      </c>
    </row>
    <row r="61" spans="1:1" s="7" customFormat="1" ht="31.5" x14ac:dyDescent="0.25">
      <c r="A61" s="65" t="s">
        <v>46</v>
      </c>
    </row>
    <row r="62" spans="1:1" s="7" customFormat="1" ht="31.5" x14ac:dyDescent="0.25">
      <c r="A62" s="65" t="s">
        <v>47</v>
      </c>
    </row>
    <row r="64" spans="1:1" s="7" customFormat="1" x14ac:dyDescent="0.25">
      <c r="A64" s="64" t="s">
        <v>48</v>
      </c>
    </row>
    <row r="65" spans="1:1" s="7" customFormat="1" ht="47.25" x14ac:dyDescent="0.25">
      <c r="A65" s="65" t="s">
        <v>49</v>
      </c>
    </row>
    <row r="66" spans="1:1" s="7" customFormat="1" x14ac:dyDescent="0.25">
      <c r="A66" s="65" t="s">
        <v>50</v>
      </c>
    </row>
    <row r="67" spans="1:1" s="7" customFormat="1" ht="47.25" x14ac:dyDescent="0.25">
      <c r="A67" s="65" t="s">
        <v>51</v>
      </c>
    </row>
    <row r="68" spans="1:1" s="7" customFormat="1" x14ac:dyDescent="0.25">
      <c r="A68" s="65"/>
    </row>
    <row r="69" spans="1:1" s="7" customFormat="1" ht="31.5" x14ac:dyDescent="0.25">
      <c r="A69" s="64" t="s">
        <v>52</v>
      </c>
    </row>
  </sheetData>
  <sheetProtection selectLockedCells="1"/>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&amp;R&amp;"Calibri,Regular"ZAGREB, studeni 2023.</firstFooter>
  </headerFooter>
  <rowBreaks count="2" manualBreakCount="2">
    <brk id="20" max="16383" man="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7"/>
  <sheetViews>
    <sheetView view="pageBreakPreview" zoomScaleNormal="100" zoomScaleSheetLayoutView="100" workbookViewId="0">
      <selection activeCell="C15" sqref="C15"/>
    </sheetView>
  </sheetViews>
  <sheetFormatPr defaultColWidth="9.140625" defaultRowHeight="15.75" x14ac:dyDescent="0.25"/>
  <cols>
    <col min="1" max="1" width="110.7109375" style="65" customWidth="1"/>
    <col min="2" max="16384" width="9.140625" style="5"/>
  </cols>
  <sheetData>
    <row r="2" spans="1:1" x14ac:dyDescent="0.25">
      <c r="A2" s="67" t="s">
        <v>59</v>
      </c>
    </row>
    <row r="3" spans="1:1" x14ac:dyDescent="0.25">
      <c r="A3" s="67"/>
    </row>
    <row r="4" spans="1:1" s="8" customFormat="1" x14ac:dyDescent="0.2">
      <c r="A4" s="64" t="str">
        <f>""&amp;TEXT('A_GRAĐ-OBRT'!A9,) &amp;") " &amp;TEXT('A_GRAĐ-OBRT'!B9,)&amp;""</f>
        <v>A.1.) PRIPREMNI I ZAVRŠNI RADOVI</v>
      </c>
    </row>
    <row r="5" spans="1:1" s="6" customFormat="1" ht="31.5" x14ac:dyDescent="0.2">
      <c r="A5" s="65" t="s">
        <v>58</v>
      </c>
    </row>
    <row r="6" spans="1:1" s="6" customFormat="1" ht="31.5" x14ac:dyDescent="0.2">
      <c r="A6" s="65" t="s">
        <v>57</v>
      </c>
    </row>
    <row r="7" spans="1:1" s="8" customFormat="1" x14ac:dyDescent="0.2">
      <c r="A7" s="64"/>
    </row>
    <row r="8" spans="1:1" s="8" customFormat="1" x14ac:dyDescent="0.2">
      <c r="A8" s="64" t="str">
        <f>""&amp;TEXT('A_GRAĐ-OBRT'!A17,) &amp;") " &amp;TEXT('A_GRAĐ-OBRT'!B17,)&amp;""</f>
        <v>A.2.) RADOVI DEMONTAŽE, RAZGRADNJE I UKLANJANJA</v>
      </c>
    </row>
    <row r="9" spans="1:1" s="6" customFormat="1" ht="63" x14ac:dyDescent="0.2">
      <c r="A9" s="65" t="s">
        <v>72</v>
      </c>
    </row>
    <row r="10" spans="1:1" s="6" customFormat="1" ht="47.25" x14ac:dyDescent="0.2">
      <c r="A10" s="64" t="s">
        <v>83</v>
      </c>
    </row>
    <row r="11" spans="1:1" s="6" customFormat="1" x14ac:dyDescent="0.2">
      <c r="A11" s="65" t="s">
        <v>73</v>
      </c>
    </row>
    <row r="12" spans="1:1" s="6" customFormat="1" ht="31.5" x14ac:dyDescent="0.2">
      <c r="A12" s="65" t="s">
        <v>74</v>
      </c>
    </row>
    <row r="14" spans="1:1" x14ac:dyDescent="0.25">
      <c r="A14" s="64" t="str">
        <f>""&amp;TEXT('A_GRAĐ-OBRT'!A30,) &amp;") " &amp;TEXT('A_GRAĐ-OBRT'!B30,)&amp;""</f>
        <v>A.3.) IZOLATERSKI RADOVI</v>
      </c>
    </row>
    <row r="15" spans="1:1" ht="31.5" x14ac:dyDescent="0.25">
      <c r="A15" s="65" t="s">
        <v>121</v>
      </c>
    </row>
    <row r="16" spans="1:1" s="7" customFormat="1" x14ac:dyDescent="0.25">
      <c r="A16" s="65"/>
    </row>
    <row r="17" spans="1:1" x14ac:dyDescent="0.25">
      <c r="A17" s="64"/>
    </row>
  </sheetData>
  <sheetProtection selectLockedCells="1"/>
  <dataValidations count="1">
    <dataValidation operator="lessThan" allowBlank="1" showInputMessage="1" showErrorMessage="1" sqref="A1:XFD1048576"/>
  </dataValidation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&amp;R&amp;"Calibri,Regular"ZAGREB, studeni 2023.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zoomScale="85" zoomScaleNormal="85" zoomScaleSheetLayoutView="85" workbookViewId="0">
      <pane ySplit="8" topLeftCell="A9" activePane="bottomLeft" state="frozen"/>
      <selection activeCell="A18" sqref="A18:J18"/>
      <selection pane="bottomLeft" activeCell="K22" sqref="K22"/>
    </sheetView>
  </sheetViews>
  <sheetFormatPr defaultColWidth="9.140625" defaultRowHeight="15.75" x14ac:dyDescent="0.25"/>
  <cols>
    <col min="1" max="1" width="5.7109375" style="19" customWidth="1"/>
    <col min="2" max="2" width="55.7109375" style="10" customWidth="1"/>
    <col min="3" max="3" width="8.7109375" style="45" customWidth="1"/>
    <col min="4" max="5" width="11.7109375" style="46" customWidth="1"/>
    <col min="6" max="6" width="17.7109375" style="33" customWidth="1"/>
    <col min="7" max="7" width="9.140625" style="1"/>
    <col min="8" max="8" width="15.5703125" style="1" bestFit="1" customWidth="1"/>
    <col min="9" max="12" width="9.140625" style="1"/>
    <col min="13" max="13" width="15" style="1" bestFit="1" customWidth="1"/>
    <col min="14" max="16384" width="9.140625" style="1"/>
  </cols>
  <sheetData>
    <row r="1" spans="1:6" x14ac:dyDescent="0.25">
      <c r="A1" s="60" t="str">
        <f>"GRAĐEVINA: "&amp;TEXT(NASLOVNICA!A10,)&amp;", "&amp;TEXT(NASLOVNICA!A11,)</f>
        <v>GRAĐEVINA: SPORTSKA DVORANA OŠ ANTE KOVAČIĆA, k.č.br. 113, MB 335703 k.o. KRAJ</v>
      </c>
      <c r="C1" s="62"/>
      <c r="D1" s="62"/>
      <c r="E1" s="62"/>
      <c r="F1" s="62"/>
    </row>
    <row r="2" spans="1:6" x14ac:dyDescent="0.25">
      <c r="A2" s="60" t="str">
        <f>"PROJEKT: "&amp;TEXT(NASLOVNICA!A22,)</f>
        <v>PROJEKT: SANACIJA KROVA SPORTSKE DVORANE OŠ ANTE KOVAČIĆA</v>
      </c>
      <c r="C2" s="62"/>
      <c r="D2" s="62"/>
      <c r="E2" s="62"/>
      <c r="F2" s="62"/>
    </row>
    <row r="3" spans="1:6" x14ac:dyDescent="0.25">
      <c r="A3" s="60" t="s">
        <v>60</v>
      </c>
      <c r="C3" s="62"/>
      <c r="D3" s="62"/>
      <c r="E3" s="62"/>
      <c r="F3" s="62"/>
    </row>
    <row r="4" spans="1:6" x14ac:dyDescent="0.25">
      <c r="C4" s="37"/>
      <c r="D4" s="38"/>
      <c r="E4" s="38"/>
      <c r="F4" s="26"/>
    </row>
    <row r="5" spans="1:6" s="2" customFormat="1" ht="31.5" x14ac:dyDescent="0.2">
      <c r="A5" s="24" t="s">
        <v>0</v>
      </c>
      <c r="B5" s="68" t="s">
        <v>4</v>
      </c>
      <c r="C5" s="22" t="s">
        <v>1</v>
      </c>
      <c r="D5" s="17" t="s">
        <v>2</v>
      </c>
      <c r="E5" s="23" t="s">
        <v>3</v>
      </c>
      <c r="F5" s="18" t="s">
        <v>8</v>
      </c>
    </row>
    <row r="6" spans="1:6" s="2" customFormat="1" x14ac:dyDescent="0.2">
      <c r="A6" s="19"/>
      <c r="B6" s="11"/>
      <c r="C6" s="39"/>
      <c r="D6" s="40"/>
      <c r="E6" s="95"/>
      <c r="F6" s="27"/>
    </row>
    <row r="7" spans="1:6" x14ac:dyDescent="0.25">
      <c r="A7" s="20" t="s">
        <v>7</v>
      </c>
      <c r="B7" s="12" t="s">
        <v>61</v>
      </c>
      <c r="C7" s="41"/>
      <c r="D7" s="42"/>
      <c r="E7" s="96"/>
      <c r="F7" s="28"/>
    </row>
    <row r="8" spans="1:6" s="4" customFormat="1" x14ac:dyDescent="0.25">
      <c r="A8" s="21"/>
      <c r="B8" s="9"/>
      <c r="C8" s="43"/>
      <c r="D8" s="44"/>
      <c r="E8" s="97"/>
      <c r="F8" s="29"/>
    </row>
    <row r="9" spans="1:6" x14ac:dyDescent="0.25">
      <c r="A9" s="20" t="str">
        <f>TEXT($A$7,)&amp;"1."</f>
        <v>A.1.</v>
      </c>
      <c r="B9" s="12" t="s">
        <v>56</v>
      </c>
      <c r="C9" s="41"/>
      <c r="D9" s="42"/>
      <c r="E9" s="42"/>
      <c r="F9" s="30"/>
    </row>
    <row r="10" spans="1:6" s="4" customFormat="1" x14ac:dyDescent="0.25">
      <c r="A10" s="21"/>
      <c r="B10" s="9"/>
      <c r="C10" s="43"/>
      <c r="D10" s="44"/>
      <c r="E10" s="44"/>
      <c r="F10" s="31"/>
    </row>
    <row r="11" spans="1:6" s="4" customFormat="1" x14ac:dyDescent="0.25">
      <c r="A11" s="21">
        <f>COUNT(A$9:A10)+1</f>
        <v>1</v>
      </c>
      <c r="B11" s="9" t="s">
        <v>104</v>
      </c>
      <c r="C11" s="50"/>
      <c r="D11" s="49"/>
      <c r="E11" s="49"/>
      <c r="F11" s="34"/>
    </row>
    <row r="12" spans="1:6" s="4" customFormat="1" ht="31.5" x14ac:dyDescent="0.25">
      <c r="A12" s="21"/>
      <c r="B12" s="25" t="s">
        <v>111</v>
      </c>
      <c r="C12" s="50" t="s">
        <v>63</v>
      </c>
      <c r="D12" s="49">
        <v>1</v>
      </c>
      <c r="E12" s="53"/>
      <c r="F12" s="34">
        <f>D12*E12</f>
        <v>0</v>
      </c>
    </row>
    <row r="13" spans="1:6" x14ac:dyDescent="0.25">
      <c r="E13" s="51"/>
    </row>
    <row r="14" spans="1:6" x14ac:dyDescent="0.25">
      <c r="A14" s="20"/>
      <c r="B14" s="12" t="str">
        <f>"UKUPNO - "&amp;TEXT(A9,) &amp;" " &amp;TEXT(B9,)&amp;" (€):"</f>
        <v>UKUPNO - A.1. PRIPREMNI I ZAVRŠNI RADOVI (€):</v>
      </c>
      <c r="C14" s="41"/>
      <c r="D14" s="42"/>
      <c r="E14" s="55"/>
      <c r="F14" s="32">
        <f>SUM(F9:F13)</f>
        <v>0</v>
      </c>
    </row>
    <row r="15" spans="1:6" s="4" customFormat="1" x14ac:dyDescent="0.25">
      <c r="A15" s="21"/>
      <c r="B15" s="9"/>
      <c r="C15" s="43"/>
      <c r="D15" s="44"/>
      <c r="E15" s="63"/>
      <c r="F15" s="31"/>
    </row>
    <row r="16" spans="1:6" x14ac:dyDescent="0.25">
      <c r="B16" s="11"/>
      <c r="C16" s="39"/>
      <c r="D16" s="40"/>
      <c r="E16" s="52"/>
      <c r="F16" s="32"/>
    </row>
    <row r="17" spans="1:19" x14ac:dyDescent="0.25">
      <c r="A17" s="20" t="str">
        <f>TEXT($A$7,)&amp;"2."</f>
        <v>A.2.</v>
      </c>
      <c r="B17" s="12" t="s">
        <v>81</v>
      </c>
      <c r="C17" s="47"/>
      <c r="D17" s="48"/>
      <c r="E17" s="55"/>
      <c r="F17" s="30"/>
    </row>
    <row r="18" spans="1:19" s="4" customFormat="1" x14ac:dyDescent="0.25">
      <c r="A18" s="21"/>
      <c r="B18" s="9"/>
      <c r="C18" s="50"/>
      <c r="D18" s="49"/>
      <c r="E18" s="63"/>
      <c r="F18" s="31"/>
    </row>
    <row r="19" spans="1:19" s="4" customFormat="1" ht="126" x14ac:dyDescent="0.25">
      <c r="A19" s="21"/>
      <c r="B19" s="9" t="s">
        <v>112</v>
      </c>
      <c r="C19" s="43"/>
      <c r="D19" s="44"/>
      <c r="E19" s="53"/>
      <c r="F19" s="31"/>
      <c r="G19" s="75"/>
    </row>
    <row r="20" spans="1:19" s="4" customFormat="1" x14ac:dyDescent="0.25">
      <c r="A20" s="21"/>
      <c r="B20" s="14"/>
      <c r="C20" s="50"/>
      <c r="D20" s="49"/>
      <c r="E20" s="53"/>
      <c r="F20" s="34"/>
    </row>
    <row r="21" spans="1:19" s="4" customFormat="1" x14ac:dyDescent="0.25">
      <c r="A21" s="21">
        <f>COUNT(A$17:A20)+1</f>
        <v>1</v>
      </c>
      <c r="B21" s="70" t="s">
        <v>82</v>
      </c>
      <c r="C21" s="50"/>
      <c r="D21" s="49"/>
      <c r="E21" s="53"/>
      <c r="F21" s="34"/>
    </row>
    <row r="22" spans="1:19" s="4" customFormat="1" ht="31.5" x14ac:dyDescent="0.25">
      <c r="A22" s="21"/>
      <c r="B22" s="25" t="s">
        <v>117</v>
      </c>
      <c r="C22" s="50" t="s">
        <v>62</v>
      </c>
      <c r="D22" s="49">
        <f>ROUNDUP((3*28.15)*1.05,0)</f>
        <v>89</v>
      </c>
      <c r="E22" s="53"/>
      <c r="F22" s="34">
        <f>D22*E22</f>
        <v>0</v>
      </c>
    </row>
    <row r="23" spans="1:19" s="4" customFormat="1" x14ac:dyDescent="0.25">
      <c r="A23" s="21"/>
      <c r="B23" s="25"/>
      <c r="C23" s="50"/>
      <c r="D23" s="49"/>
      <c r="E23" s="53"/>
      <c r="F23" s="34"/>
    </row>
    <row r="24" spans="1:19" s="4" customFormat="1" x14ac:dyDescent="0.25">
      <c r="A24" s="21">
        <f>COUNT(A$17:A23)+1</f>
        <v>2</v>
      </c>
      <c r="B24" s="70" t="s">
        <v>106</v>
      </c>
      <c r="C24" s="50"/>
      <c r="D24" s="49"/>
      <c r="E24" s="53"/>
      <c r="F24" s="34"/>
    </row>
    <row r="25" spans="1:19" s="4" customFormat="1" ht="47.25" x14ac:dyDescent="0.25">
      <c r="A25" s="21"/>
      <c r="B25" s="25" t="s">
        <v>120</v>
      </c>
      <c r="C25" s="50" t="s">
        <v>62</v>
      </c>
      <c r="D25" s="49">
        <f>ROUNDUP((28.15*3+33.6*3)*1.05,0)</f>
        <v>195</v>
      </c>
      <c r="E25" s="53"/>
      <c r="F25" s="34">
        <f>D25*E25</f>
        <v>0</v>
      </c>
    </row>
    <row r="26" spans="1:19" x14ac:dyDescent="0.25">
      <c r="B26" s="13"/>
      <c r="E26" s="51"/>
    </row>
    <row r="27" spans="1:19" ht="31.5" x14ac:dyDescent="0.25">
      <c r="A27" s="20"/>
      <c r="B27" s="12" t="str">
        <f>"UKUPNO - "&amp;TEXT(A17,) &amp;" " &amp;TEXT(B17,)&amp;" (€):"</f>
        <v>UKUPNO - A.2. RADOVI DEMONTAŽE, RAZGRADNJE I UKLANJANJA (€):</v>
      </c>
      <c r="C27" s="41"/>
      <c r="D27" s="42"/>
      <c r="E27" s="55"/>
      <c r="F27" s="32">
        <f>SUM(F17:F26)</f>
        <v>0</v>
      </c>
    </row>
    <row r="28" spans="1:19" x14ac:dyDescent="0.25">
      <c r="B28" s="11"/>
      <c r="C28" s="39"/>
      <c r="D28" s="40"/>
      <c r="E28" s="52"/>
      <c r="F28" s="32"/>
    </row>
    <row r="29" spans="1:19" x14ac:dyDescent="0.25">
      <c r="B29" s="11"/>
      <c r="E29" s="51"/>
      <c r="F29" s="32"/>
    </row>
    <row r="30" spans="1:19" x14ac:dyDescent="0.25">
      <c r="A30" s="20" t="str">
        <f>TEXT($A$7,)&amp;"3."</f>
        <v>A.3.</v>
      </c>
      <c r="B30" s="12" t="s">
        <v>6</v>
      </c>
      <c r="C30" s="41"/>
      <c r="D30" s="42"/>
      <c r="E30" s="54"/>
      <c r="F30" s="30"/>
    </row>
    <row r="31" spans="1:19" s="4" customFormat="1" x14ac:dyDescent="0.25">
      <c r="A31" s="21"/>
      <c r="B31" s="9"/>
      <c r="C31" s="43"/>
      <c r="D31" s="44"/>
      <c r="E31" s="53"/>
      <c r="F31" s="31"/>
    </row>
    <row r="32" spans="1:19" x14ac:dyDescent="0.25">
      <c r="A32" s="21">
        <f>COUNT(A$30:A31)+1</f>
        <v>1</v>
      </c>
      <c r="B32" s="11" t="s">
        <v>69</v>
      </c>
      <c r="E32" s="51"/>
      <c r="G32" s="4"/>
      <c r="H32" s="4"/>
      <c r="I32" s="4"/>
      <c r="J32" s="4"/>
      <c r="K32" s="4"/>
      <c r="L32" s="4"/>
      <c r="M32" s="4"/>
      <c r="N32" s="4"/>
      <c r="O32" s="4"/>
      <c r="P32" s="4"/>
      <c r="Q32" s="4"/>
      <c r="R32" s="4"/>
      <c r="S32" s="4"/>
    </row>
    <row r="33" spans="1:19" ht="63" x14ac:dyDescent="0.25">
      <c r="A33" s="71"/>
      <c r="B33" s="10" t="s">
        <v>116</v>
      </c>
      <c r="E33" s="51"/>
      <c r="G33" s="4"/>
      <c r="H33" s="4"/>
      <c r="I33" s="4"/>
      <c r="J33" s="4"/>
      <c r="K33" s="4"/>
      <c r="L33" s="4"/>
      <c r="M33" s="4"/>
      <c r="N33" s="4"/>
      <c r="O33" s="4"/>
      <c r="P33" s="4"/>
      <c r="Q33" s="4"/>
      <c r="R33" s="4"/>
      <c r="S33" s="4"/>
    </row>
    <row r="34" spans="1:19" x14ac:dyDescent="0.25">
      <c r="B34" s="10" t="s">
        <v>67</v>
      </c>
      <c r="C34" s="46"/>
      <c r="E34" s="51"/>
      <c r="G34" s="4"/>
      <c r="H34" s="4"/>
      <c r="I34" s="4"/>
      <c r="J34" s="4"/>
      <c r="K34" s="4"/>
      <c r="L34" s="4"/>
      <c r="M34" s="4"/>
      <c r="N34" s="4"/>
      <c r="O34" s="4"/>
      <c r="P34" s="4"/>
      <c r="Q34" s="4"/>
      <c r="R34" s="4"/>
      <c r="S34" s="4"/>
    </row>
    <row r="35" spans="1:19" ht="31.5" x14ac:dyDescent="0.25">
      <c r="B35" s="69" t="s">
        <v>68</v>
      </c>
      <c r="C35" s="46"/>
      <c r="E35" s="51"/>
      <c r="G35" s="4"/>
      <c r="H35" s="4"/>
      <c r="I35" s="4"/>
      <c r="J35" s="4"/>
      <c r="K35" s="4"/>
      <c r="L35" s="4"/>
      <c r="M35" s="4"/>
      <c r="N35" s="4"/>
      <c r="O35" s="4"/>
      <c r="P35" s="4"/>
      <c r="Q35" s="4"/>
      <c r="R35" s="4"/>
      <c r="S35" s="4"/>
    </row>
    <row r="36" spans="1:19" x14ac:dyDescent="0.25">
      <c r="B36" s="10" t="s">
        <v>122</v>
      </c>
      <c r="C36" s="46" t="s">
        <v>64</v>
      </c>
      <c r="D36" s="46">
        <f>ROUNDUP((33.6*28.15)*1.05,0)</f>
        <v>994</v>
      </c>
      <c r="E36" s="51"/>
      <c r="F36" s="33">
        <f>D36*E36</f>
        <v>0</v>
      </c>
      <c r="G36" s="4"/>
      <c r="H36" s="4"/>
      <c r="I36" s="4"/>
      <c r="J36" s="4"/>
      <c r="K36" s="4"/>
      <c r="L36" s="4"/>
      <c r="M36" s="4"/>
      <c r="N36" s="4"/>
      <c r="O36" s="4"/>
      <c r="P36" s="4"/>
      <c r="Q36" s="4"/>
      <c r="R36" s="4"/>
      <c r="S36" s="4"/>
    </row>
    <row r="37" spans="1:19" x14ac:dyDescent="0.25">
      <c r="B37" s="91"/>
      <c r="E37" s="51"/>
      <c r="G37" s="4"/>
      <c r="H37" s="4"/>
      <c r="I37" s="4"/>
      <c r="J37" s="4"/>
      <c r="K37" s="4"/>
      <c r="L37" s="4"/>
      <c r="M37" s="4"/>
      <c r="N37" s="4"/>
      <c r="O37" s="4"/>
      <c r="P37" s="4"/>
      <c r="Q37" s="4"/>
      <c r="R37" s="4"/>
      <c r="S37" s="4"/>
    </row>
    <row r="38" spans="1:19" s="4" customFormat="1" x14ac:dyDescent="0.25">
      <c r="A38" s="21">
        <f>COUNT(A$30:A37)+1</f>
        <v>2</v>
      </c>
      <c r="B38" s="9" t="s">
        <v>124</v>
      </c>
      <c r="C38" s="50"/>
      <c r="D38" s="49"/>
      <c r="E38" s="53"/>
      <c r="F38" s="34"/>
    </row>
    <row r="39" spans="1:19" s="4" customFormat="1" ht="222.75" x14ac:dyDescent="0.25">
      <c r="A39" s="21"/>
      <c r="B39" s="25" t="s">
        <v>123</v>
      </c>
      <c r="C39" s="50"/>
      <c r="D39" s="49"/>
      <c r="E39" s="53"/>
      <c r="F39" s="34"/>
    </row>
    <row r="40" spans="1:19" s="4" customFormat="1" x14ac:dyDescent="0.25">
      <c r="A40" s="21"/>
      <c r="B40" s="25" t="s">
        <v>70</v>
      </c>
      <c r="C40" s="50"/>
      <c r="D40" s="49"/>
      <c r="E40" s="53"/>
      <c r="F40" s="34"/>
    </row>
    <row r="41" spans="1:19" s="4" customFormat="1" x14ac:dyDescent="0.25">
      <c r="A41" s="21" t="s">
        <v>65</v>
      </c>
      <c r="B41" s="14" t="s">
        <v>108</v>
      </c>
      <c r="C41" s="50" t="s">
        <v>64</v>
      </c>
      <c r="D41" s="49">
        <f>D36</f>
        <v>994</v>
      </c>
      <c r="E41" s="53"/>
      <c r="F41" s="33">
        <f t="shared" ref="F41" si="0">D41*E41</f>
        <v>0</v>
      </c>
    </row>
    <row r="42" spans="1:19" s="4" customFormat="1" x14ac:dyDescent="0.25">
      <c r="A42" s="21" t="s">
        <v>66</v>
      </c>
      <c r="B42" s="14" t="s">
        <v>109</v>
      </c>
      <c r="C42" s="50" t="s">
        <v>62</v>
      </c>
      <c r="D42" s="49">
        <f>ROUNDUP((33.6*2+28.15*2)*1.05,0)</f>
        <v>130</v>
      </c>
      <c r="E42" s="53"/>
      <c r="F42" s="33">
        <f t="shared" ref="F42" si="1">D42*E42</f>
        <v>0</v>
      </c>
    </row>
    <row r="43" spans="1:19" s="4" customFormat="1" x14ac:dyDescent="0.25">
      <c r="A43" s="21"/>
      <c r="B43" s="92"/>
      <c r="C43" s="50"/>
      <c r="D43" s="49"/>
      <c r="E43" s="53"/>
      <c r="F43" s="34"/>
    </row>
    <row r="44" spans="1:19" s="4" customFormat="1" x14ac:dyDescent="0.25">
      <c r="A44" s="21">
        <f>COUNT(A$30:A43)+1</f>
        <v>3</v>
      </c>
      <c r="B44" s="9" t="s">
        <v>71</v>
      </c>
      <c r="C44" s="50"/>
      <c r="D44" s="49"/>
      <c r="E44" s="53"/>
      <c r="F44" s="34"/>
    </row>
    <row r="45" spans="1:19" s="4" customFormat="1" ht="63" x14ac:dyDescent="0.25">
      <c r="A45" s="21"/>
      <c r="B45" s="25" t="s">
        <v>107</v>
      </c>
      <c r="C45" s="50"/>
      <c r="D45" s="49"/>
      <c r="E45" s="53"/>
      <c r="F45" s="34"/>
    </row>
    <row r="46" spans="1:19" s="4" customFormat="1" ht="31.5" x14ac:dyDescent="0.25">
      <c r="A46" s="21" t="s">
        <v>65</v>
      </c>
      <c r="B46" s="14" t="s">
        <v>110</v>
      </c>
      <c r="C46" s="50" t="s">
        <v>62</v>
      </c>
      <c r="D46" s="49">
        <f>ROUNDUP((28.25*21)*1.05,0)</f>
        <v>623</v>
      </c>
      <c r="E46" s="53"/>
      <c r="F46" s="33">
        <f t="shared" ref="F46" si="2">D46*E46</f>
        <v>0</v>
      </c>
    </row>
    <row r="47" spans="1:19" s="4" customFormat="1" ht="31.5" x14ac:dyDescent="0.25">
      <c r="A47" s="21" t="str">
        <f>CHAR(CODE(A46)+1)&amp;")"</f>
        <v>b)</v>
      </c>
      <c r="B47" s="14" t="s">
        <v>113</v>
      </c>
      <c r="C47" s="50" t="s">
        <v>62</v>
      </c>
      <c r="D47" s="49">
        <f>D42</f>
        <v>130</v>
      </c>
      <c r="E47" s="53"/>
      <c r="F47" s="33">
        <f t="shared" ref="F47" si="3">D47*E47</f>
        <v>0</v>
      </c>
    </row>
    <row r="48" spans="1:19" x14ac:dyDescent="0.25">
      <c r="B48" s="13"/>
      <c r="C48" s="46"/>
      <c r="E48" s="51"/>
    </row>
    <row r="49" spans="1:6" x14ac:dyDescent="0.25">
      <c r="A49" s="20"/>
      <c r="B49" s="12" t="str">
        <f>"UKUPNO - "&amp;TEXT(A30,) &amp;" " &amp;TEXT(B30,)&amp;" (€):"</f>
        <v>UKUPNO - A.3. IZOLATERSKI RADOVI (€):</v>
      </c>
      <c r="C49" s="41"/>
      <c r="D49" s="42"/>
      <c r="E49" s="55"/>
      <c r="F49" s="32">
        <f>SUM(F32:F48)</f>
        <v>0</v>
      </c>
    </row>
    <row r="50" spans="1:6" s="4" customFormat="1" x14ac:dyDescent="0.25">
      <c r="A50" s="21"/>
      <c r="B50" s="9"/>
      <c r="C50" s="43"/>
      <c r="D50" s="44"/>
      <c r="E50" s="63"/>
      <c r="F50" s="31"/>
    </row>
    <row r="51" spans="1:6" x14ac:dyDescent="0.25">
      <c r="E51" s="51"/>
    </row>
    <row r="52" spans="1:6" x14ac:dyDescent="0.25">
      <c r="A52" s="20" t="str">
        <f>TEXT($A$7,)&amp;"4."</f>
        <v>A.4.</v>
      </c>
      <c r="B52" s="12" t="s">
        <v>9</v>
      </c>
      <c r="C52" s="41"/>
      <c r="D52" s="42"/>
      <c r="E52" s="54"/>
      <c r="F52" s="30"/>
    </row>
    <row r="53" spans="1:6" x14ac:dyDescent="0.25">
      <c r="B53" s="11"/>
      <c r="E53" s="51"/>
      <c r="F53" s="32"/>
    </row>
    <row r="54" spans="1:6" s="4" customFormat="1" x14ac:dyDescent="0.25">
      <c r="A54" s="21">
        <f>COUNT(A$52:A53)+1</f>
        <v>1</v>
      </c>
      <c r="B54" s="9" t="s">
        <v>75</v>
      </c>
      <c r="C54" s="50"/>
      <c r="D54" s="49"/>
      <c r="E54" s="53"/>
      <c r="F54" s="34"/>
    </row>
    <row r="55" spans="1:6" s="4" customFormat="1" ht="31.5" x14ac:dyDescent="0.25">
      <c r="A55" s="21"/>
      <c r="B55" s="25" t="s">
        <v>114</v>
      </c>
      <c r="C55" s="50"/>
      <c r="D55" s="49"/>
      <c r="E55" s="53"/>
      <c r="F55" s="34"/>
    </row>
    <row r="56" spans="1:6" s="4" customFormat="1" x14ac:dyDescent="0.25">
      <c r="A56" s="21" t="s">
        <v>65</v>
      </c>
      <c r="B56" s="25" t="s">
        <v>76</v>
      </c>
      <c r="C56" s="50" t="s">
        <v>77</v>
      </c>
      <c r="D56" s="49">
        <v>10</v>
      </c>
      <c r="E56" s="53"/>
      <c r="F56" s="34">
        <f>D56*E56</f>
        <v>0</v>
      </c>
    </row>
    <row r="57" spans="1:6" s="4" customFormat="1" x14ac:dyDescent="0.25">
      <c r="A57" s="21" t="str">
        <f>CHAR(CODE(A56)+1)&amp;")"</f>
        <v>b)</v>
      </c>
      <c r="B57" s="25" t="s">
        <v>78</v>
      </c>
      <c r="C57" s="50" t="s">
        <v>77</v>
      </c>
      <c r="D57" s="49">
        <v>10</v>
      </c>
      <c r="E57" s="53"/>
      <c r="F57" s="34">
        <f>D57*E57</f>
        <v>0</v>
      </c>
    </row>
    <row r="58" spans="1:6" s="4" customFormat="1" x14ac:dyDescent="0.25">
      <c r="A58" s="21"/>
      <c r="B58" s="25"/>
      <c r="C58" s="50"/>
      <c r="D58" s="49"/>
      <c r="E58" s="53"/>
      <c r="F58" s="34"/>
    </row>
    <row r="59" spans="1:6" s="4" customFormat="1" x14ac:dyDescent="0.25">
      <c r="A59" s="21">
        <f>COUNT(A$52:A58)+1</f>
        <v>2</v>
      </c>
      <c r="B59" s="9" t="s">
        <v>105</v>
      </c>
      <c r="C59" s="50"/>
      <c r="D59" s="49"/>
      <c r="E59" s="53"/>
      <c r="F59" s="34"/>
    </row>
    <row r="60" spans="1:6" s="4" customFormat="1" ht="63" x14ac:dyDescent="0.25">
      <c r="A60" s="21"/>
      <c r="B60" s="25" t="s">
        <v>118</v>
      </c>
      <c r="C60" s="50" t="s">
        <v>62</v>
      </c>
      <c r="D60" s="49">
        <f>D25</f>
        <v>195</v>
      </c>
      <c r="E60" s="53"/>
      <c r="F60" s="34">
        <f>D60*E60</f>
        <v>0</v>
      </c>
    </row>
    <row r="61" spans="1:6" s="4" customFormat="1" x14ac:dyDescent="0.25">
      <c r="A61" s="21"/>
      <c r="B61" s="25"/>
      <c r="C61" s="50"/>
      <c r="D61" s="49"/>
      <c r="E61" s="53"/>
      <c r="F61" s="34"/>
    </row>
    <row r="62" spans="1:6" s="4" customFormat="1" x14ac:dyDescent="0.25">
      <c r="A62" s="21">
        <f>COUNT(A$52:A61)+1</f>
        <v>3</v>
      </c>
      <c r="B62" s="9" t="s">
        <v>119</v>
      </c>
      <c r="C62" s="50"/>
      <c r="D62" s="49"/>
      <c r="E62" s="53"/>
      <c r="F62" s="34"/>
    </row>
    <row r="63" spans="1:6" s="4" customFormat="1" ht="63" x14ac:dyDescent="0.25">
      <c r="A63" s="21"/>
      <c r="B63" s="25" t="s">
        <v>115</v>
      </c>
      <c r="C63" s="50" t="s">
        <v>63</v>
      </c>
      <c r="D63" s="49">
        <v>1</v>
      </c>
      <c r="E63" s="53"/>
      <c r="F63" s="34">
        <f>D63*E63</f>
        <v>0</v>
      </c>
    </row>
    <row r="64" spans="1:6" x14ac:dyDescent="0.25">
      <c r="B64" s="11"/>
      <c r="D64" s="40"/>
      <c r="E64" s="52"/>
      <c r="F64" s="32"/>
    </row>
    <row r="65" spans="1:13" x14ac:dyDescent="0.25">
      <c r="A65" s="20"/>
      <c r="B65" s="12" t="str">
        <f>"UKUPNO - "&amp;TEXT(A52,) &amp;" " &amp;TEXT(B52,)&amp;" (€):"</f>
        <v>UKUPNO - A.4. RAZNI RADOVI (€):</v>
      </c>
      <c r="C65" s="41"/>
      <c r="D65" s="42"/>
      <c r="E65" s="42"/>
      <c r="F65" s="32">
        <f>SUM(F52:F64)</f>
        <v>0</v>
      </c>
    </row>
    <row r="66" spans="1:13" s="4" customFormat="1" x14ac:dyDescent="0.25">
      <c r="A66" s="21"/>
      <c r="B66" s="9"/>
      <c r="C66" s="43"/>
      <c r="D66" s="44"/>
      <c r="E66" s="44"/>
      <c r="F66" s="31"/>
    </row>
    <row r="67" spans="1:13" s="4" customFormat="1" x14ac:dyDescent="0.25">
      <c r="A67" s="21"/>
      <c r="B67" s="9"/>
      <c r="C67" s="43"/>
      <c r="D67" s="44"/>
      <c r="E67" s="44"/>
      <c r="F67" s="31"/>
    </row>
    <row r="68" spans="1:13" x14ac:dyDescent="0.25">
      <c r="B68" s="11"/>
      <c r="D68" s="40"/>
      <c r="E68" s="40"/>
      <c r="F68" s="32"/>
    </row>
    <row r="69" spans="1:13" x14ac:dyDescent="0.25">
      <c r="A69" s="61"/>
      <c r="B69" s="16" t="str">
        <f>"REKAPITULACIJA - "&amp;TEXT(A7,) &amp;" " &amp;TEXT(B7,)</f>
        <v>REKAPITULACIJA - A. GRAĐEVINSKO - OBRTNIČKI RADOVI</v>
      </c>
      <c r="C69" s="56"/>
      <c r="D69" s="57"/>
      <c r="E69" s="57"/>
      <c r="F69" s="35"/>
    </row>
    <row r="70" spans="1:13" x14ac:dyDescent="0.25">
      <c r="B70" s="15"/>
      <c r="C70" s="58"/>
      <c r="D70" s="59"/>
      <c r="E70" s="59"/>
      <c r="F70" s="36"/>
    </row>
    <row r="71" spans="1:13" x14ac:dyDescent="0.25">
      <c r="A71" s="19" t="str">
        <f>A9</f>
        <v>A.1.</v>
      </c>
      <c r="B71" s="11" t="str">
        <f>B9</f>
        <v>PRIPREMNI I ZAVRŠNI RADOVI</v>
      </c>
      <c r="C71" s="39"/>
      <c r="D71" s="40"/>
      <c r="E71" s="40"/>
      <c r="F71" s="32">
        <f>F14</f>
        <v>0</v>
      </c>
    </row>
    <row r="72" spans="1:13" x14ac:dyDescent="0.25">
      <c r="B72" s="11"/>
      <c r="C72" s="58"/>
      <c r="D72" s="59"/>
      <c r="E72" s="59"/>
      <c r="F72" s="36"/>
    </row>
    <row r="73" spans="1:13" x14ac:dyDescent="0.25">
      <c r="A73" s="19" t="str">
        <f>A17</f>
        <v>A.2.</v>
      </c>
      <c r="B73" s="11" t="str">
        <f>B17</f>
        <v>RADOVI DEMONTAŽE, RAZGRADNJE I UKLANJANJA</v>
      </c>
      <c r="C73" s="39"/>
      <c r="D73" s="40"/>
      <c r="E73" s="40"/>
      <c r="F73" s="32">
        <f>F27</f>
        <v>0</v>
      </c>
    </row>
    <row r="74" spans="1:13" s="3" customFormat="1" x14ac:dyDescent="0.2">
      <c r="A74" s="19"/>
      <c r="B74" s="11"/>
      <c r="C74" s="45"/>
      <c r="D74" s="46"/>
      <c r="E74" s="46"/>
      <c r="F74" s="33"/>
    </row>
    <row r="75" spans="1:13" s="3" customFormat="1" x14ac:dyDescent="0.2">
      <c r="A75" s="19" t="str">
        <f>A30</f>
        <v>A.3.</v>
      </c>
      <c r="B75" s="11" t="str">
        <f>B30</f>
        <v>IZOLATERSKI RADOVI</v>
      </c>
      <c r="C75" s="39"/>
      <c r="D75" s="40"/>
      <c r="E75" s="40"/>
      <c r="F75" s="32">
        <f>F49</f>
        <v>0</v>
      </c>
    </row>
    <row r="76" spans="1:13" x14ac:dyDescent="0.25">
      <c r="B76" s="11"/>
      <c r="C76" s="39"/>
      <c r="D76" s="40"/>
      <c r="E76" s="40"/>
      <c r="F76" s="32"/>
    </row>
    <row r="77" spans="1:13" x14ac:dyDescent="0.25">
      <c r="A77" s="19" t="str">
        <f>A52</f>
        <v>A.4.</v>
      </c>
      <c r="B77" s="11" t="str">
        <f>B52</f>
        <v>RAZNI RADOVI</v>
      </c>
      <c r="C77" s="39"/>
      <c r="D77" s="40"/>
      <c r="E77" s="40"/>
      <c r="F77" s="32">
        <f>F65</f>
        <v>0</v>
      </c>
    </row>
    <row r="78" spans="1:13" x14ac:dyDescent="0.25">
      <c r="B78" s="11"/>
      <c r="C78" s="39"/>
      <c r="D78" s="40"/>
      <c r="E78" s="40"/>
      <c r="F78" s="32"/>
    </row>
    <row r="79" spans="1:13" s="3" customFormat="1" x14ac:dyDescent="0.25">
      <c r="A79" s="20"/>
      <c r="B79" s="12" t="str">
        <f>"UKUPNO - "&amp;TEXT(A7,) &amp;" " &amp;TEXT(B7,)&amp;" (€):"</f>
        <v>UKUPNO - A. GRAĐEVINSKO - OBRTNIČKI RADOVI (€):</v>
      </c>
      <c r="C79" s="41"/>
      <c r="D79" s="48"/>
      <c r="E79" s="42"/>
      <c r="F79" s="32">
        <f>SUM(F69:F78)</f>
        <v>0</v>
      </c>
      <c r="H79" s="93"/>
      <c r="M79" s="94"/>
    </row>
    <row r="80" spans="1:13" x14ac:dyDescent="0.25">
      <c r="H80" s="33"/>
    </row>
    <row r="81" spans="1:8" x14ac:dyDescent="0.25">
      <c r="B81" s="89" t="s">
        <v>79</v>
      </c>
      <c r="F81" s="33">
        <f>F79*0.25</f>
        <v>0</v>
      </c>
      <c r="H81" s="33"/>
    </row>
    <row r="82" spans="1:8" x14ac:dyDescent="0.25">
      <c r="H82" s="33"/>
    </row>
    <row r="83" spans="1:8" x14ac:dyDescent="0.25">
      <c r="A83" s="20"/>
      <c r="B83" s="90" t="s">
        <v>80</v>
      </c>
      <c r="C83" s="41"/>
      <c r="D83" s="48"/>
      <c r="E83" s="42"/>
      <c r="F83" s="32">
        <f>F79+F81</f>
        <v>0</v>
      </c>
      <c r="H83" s="93"/>
    </row>
  </sheetData>
  <sheetProtection selectLockedCells="1"/>
  <phoneticPr fontId="3" type="noConversion"/>
  <dataValidations count="1">
    <dataValidation operator="lessThan" allowBlank="1" showInputMessage="1" showErrorMessage="1" sqref="A84:XFD1048576 G80:G83 B80:F80 A80:A83 A1:G79 H1:H80 H83 I1:XFD83"/>
  </dataValidation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&amp;R&amp;"Calibri,Regular"ZAGREB, studeni 2023.</firstFooter>
  </headerFooter>
  <rowBreaks count="2" manualBreakCount="2">
    <brk id="37" max="16383" man="1"/>
    <brk id="6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B2F4520036CF4EA3999548D9AC73BD" ma:contentTypeVersion="9" ma:contentTypeDescription="Create a new document." ma:contentTypeScope="" ma:versionID="e47dc042ace8e93b0513bb56e0978998">
  <xsd:schema xmlns:xsd="http://www.w3.org/2001/XMLSchema" xmlns:xs="http://www.w3.org/2001/XMLSchema" xmlns:p="http://schemas.microsoft.com/office/2006/metadata/properties" xmlns:ns2="ea7aa60c-0ed7-4395-902d-b3de6e05fa4f" xmlns:ns3="3c470b74-11a0-4239-9214-1bb725a09585" targetNamespace="http://schemas.microsoft.com/office/2006/metadata/properties" ma:root="true" ma:fieldsID="650cd5546075edea8a2fd09b43588579" ns2:_="" ns3:_="">
    <xsd:import namespace="ea7aa60c-0ed7-4395-902d-b3de6e05fa4f"/>
    <xsd:import namespace="3c470b74-11a0-4239-9214-1bb725a095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aa60c-0ed7-4395-902d-b3de6e05fa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470b74-11a0-4239-9214-1bb725a095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CE85D-A432-43C9-B3C9-E0CF78F6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aa60c-0ed7-4395-902d-b3de6e05fa4f"/>
    <ds:schemaRef ds:uri="3c470b74-11a0-4239-9214-1bb725a09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10E3C-6436-40C1-A879-338F5D9275E0}">
  <ds:schemaRefs>
    <ds:schemaRef ds:uri="http://schemas.microsoft.com/sharepoint/v3/contenttype/forms"/>
  </ds:schemaRefs>
</ds:datastoreItem>
</file>

<file path=customXml/itemProps3.xml><?xml version="1.0" encoding="utf-8"?>
<ds:datastoreItem xmlns:ds="http://schemas.openxmlformats.org/officeDocument/2006/customXml" ds:itemID="{F0E97897-EF73-4B0C-A8AD-F6564E7C568D}">
  <ds:schemaRefs>
    <ds:schemaRef ds:uri="http://schemas.microsoft.com/office/infopath/2007/PartnerControls"/>
    <ds:schemaRef ds:uri="http://purl.org/dc/elements/1.1/"/>
    <ds:schemaRef ds:uri="http://schemas.microsoft.com/office/2006/metadata/properties"/>
    <ds:schemaRef ds:uri="3c470b74-11a0-4239-9214-1bb725a09585"/>
    <ds:schemaRef ds:uri="http://purl.org/dc/terms/"/>
    <ds:schemaRef ds:uri="http://schemas.openxmlformats.org/package/2006/metadata/core-properties"/>
    <ds:schemaRef ds:uri="http://schemas.microsoft.com/office/2006/documentManagement/types"/>
    <ds:schemaRef ds:uri="http://purl.org/dc/dcmitype/"/>
    <ds:schemaRef ds:uri="ea7aa60c-0ed7-4395-902d-b3de6e05fa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NASLOVNICA</vt:lpstr>
      <vt:lpstr>OPĆI OPIS</vt:lpstr>
      <vt:lpstr>OPĆI UVJETI_GRAĐ</vt:lpstr>
      <vt:lpstr>A_GRAĐ-OBRT</vt:lpstr>
      <vt:lpstr>NASLOVNICA!Print_Area</vt:lpstr>
      <vt:lpstr>'A_GRAĐ-OBRT'!Print_Titles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ARRAKIS d.o.o.</dc:creator>
  <cp:lastModifiedBy>ARRAKIS</cp:lastModifiedBy>
  <cp:lastPrinted>2023-11-28T09:28:01Z</cp:lastPrinted>
  <dcterms:created xsi:type="dcterms:W3CDTF">2006-08-07T06:01:52Z</dcterms:created>
  <dcterms:modified xsi:type="dcterms:W3CDTF">2023-11-28T09:29:45Z</dcterms:modified>
</cp:coreProperties>
</file>